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Випуск каф" sheetId="16" r:id="rId1"/>
    <sheet name="Заг і гум каф" sheetId="15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T12" i="15"/>
  <c r="T11"/>
  <c r="T10"/>
  <c r="T9"/>
  <c r="T8"/>
  <c r="T7"/>
  <c r="T6"/>
  <c r="T5"/>
  <c r="T4"/>
  <c r="S12"/>
  <c r="S11"/>
  <c r="S10"/>
  <c r="S9"/>
  <c r="S8"/>
  <c r="S7"/>
  <c r="S6"/>
  <c r="S5"/>
  <c r="S4"/>
  <c r="T39" i="16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V6" l="1"/>
  <c r="W6"/>
  <c r="X6"/>
  <c r="Y6"/>
  <c r="V8"/>
  <c r="W8"/>
  <c r="X8"/>
  <c r="Y8"/>
  <c r="Z8"/>
  <c r="AA8"/>
  <c r="V21"/>
  <c r="W21"/>
  <c r="X21"/>
  <c r="Y21"/>
  <c r="Z21"/>
  <c r="AA21"/>
  <c r="V27"/>
  <c r="W27"/>
  <c r="X27"/>
  <c r="Y27"/>
  <c r="V32"/>
  <c r="V34"/>
  <c r="W34"/>
  <c r="X34"/>
  <c r="Y34"/>
  <c r="Z34"/>
  <c r="AA34"/>
  <c r="V38"/>
  <c r="W38"/>
  <c r="X38"/>
  <c r="Y38"/>
  <c r="Z38"/>
  <c r="AA38"/>
  <c r="W11" i="15"/>
  <c r="X11"/>
  <c r="Y11"/>
  <c r="Z11"/>
  <c r="AA11"/>
  <c r="AB11"/>
  <c r="AC11"/>
  <c r="AD11"/>
  <c r="AE11"/>
  <c r="W12"/>
  <c r="X12"/>
  <c r="Y12"/>
  <c r="Z12"/>
  <c r="AA12"/>
  <c r="AB12"/>
  <c r="AC12"/>
  <c r="AD12"/>
  <c r="AE12"/>
  <c r="N11"/>
  <c r="N12"/>
  <c r="AG11" s="1"/>
  <c r="N24" i="16"/>
  <c r="N21"/>
  <c r="N22"/>
  <c r="N25"/>
  <c r="AG12" i="15" l="1"/>
  <c r="AF12"/>
  <c r="AF11"/>
  <c r="S13"/>
  <c r="O12" l="1"/>
  <c r="O11"/>
  <c r="W13"/>
  <c r="X13"/>
  <c r="Y13"/>
  <c r="Z13"/>
  <c r="AA13"/>
  <c r="AB13"/>
  <c r="AC13"/>
  <c r="AD13"/>
  <c r="AE13"/>
  <c r="N9"/>
  <c r="AF13"/>
  <c r="N5"/>
  <c r="AG13" s="1"/>
  <c r="N14" i="16"/>
  <c r="N7" i="15"/>
  <c r="N38" i="16" l="1"/>
  <c r="AF38" l="1"/>
  <c r="AB38"/>
  <c r="AC38"/>
  <c r="AD38"/>
  <c r="AE38"/>
  <c r="N6" i="15"/>
  <c r="N8"/>
  <c r="N10"/>
  <c r="N4"/>
  <c r="AG5"/>
  <c r="AG6"/>
  <c r="AG7"/>
  <c r="AG8"/>
  <c r="AG9"/>
  <c r="AG4"/>
  <c r="N4" i="16"/>
  <c r="N12"/>
  <c r="N6"/>
  <c r="N9"/>
  <c r="AF9" s="1"/>
  <c r="N18"/>
  <c r="N11"/>
  <c r="AF12" s="1"/>
  <c r="N10"/>
  <c r="N23"/>
  <c r="N19"/>
  <c r="AF18" s="1"/>
  <c r="N8"/>
  <c r="N13"/>
  <c r="AF11" s="1"/>
  <c r="N7"/>
  <c r="AF10" s="1"/>
  <c r="N15"/>
  <c r="N16"/>
  <c r="N33"/>
  <c r="N26"/>
  <c r="N30"/>
  <c r="N17"/>
  <c r="AF19" s="1"/>
  <c r="N31"/>
  <c r="N20"/>
  <c r="AF20" s="1"/>
  <c r="N27"/>
  <c r="N36"/>
  <c r="V33" s="1"/>
  <c r="N32"/>
  <c r="AF33" s="1"/>
  <c r="N35"/>
  <c r="AF35" s="1"/>
  <c r="N37"/>
  <c r="N28"/>
  <c r="N34"/>
  <c r="N29"/>
  <c r="AF21" s="1"/>
  <c r="N39"/>
  <c r="AF39" s="1"/>
  <c r="N5"/>
  <c r="AF5" s="1"/>
  <c r="V28" l="1"/>
  <c r="W28"/>
  <c r="X28"/>
  <c r="Y28"/>
  <c r="Z28"/>
  <c r="AA28"/>
  <c r="AF36"/>
  <c r="V37"/>
  <c r="W37"/>
  <c r="X37"/>
  <c r="Y37"/>
  <c r="Z37"/>
  <c r="AA37"/>
  <c r="AB37"/>
  <c r="AC37"/>
  <c r="AD37"/>
  <c r="AF37"/>
  <c r="AE37"/>
  <c r="AF24"/>
  <c r="V31"/>
  <c r="W31"/>
  <c r="X31"/>
  <c r="Y31"/>
  <c r="Z31"/>
  <c r="AA31"/>
  <c r="V23"/>
  <c r="W23"/>
  <c r="X23"/>
  <c r="Y23"/>
  <c r="Z23"/>
  <c r="AA23"/>
  <c r="AB23"/>
  <c r="AC23"/>
  <c r="AD23"/>
  <c r="AE23"/>
  <c r="AF23"/>
  <c r="AB28"/>
  <c r="AF7"/>
  <c r="AF15"/>
  <c r="AF31"/>
  <c r="AB31"/>
  <c r="AF27"/>
  <c r="Z27"/>
  <c r="AF34"/>
  <c r="AB34"/>
  <c r="AF8"/>
  <c r="AB8"/>
  <c r="AF6"/>
  <c r="Z6"/>
  <c r="AF29"/>
  <c r="V30"/>
  <c r="W30"/>
  <c r="X30"/>
  <c r="Y30"/>
  <c r="Z30"/>
  <c r="AA30"/>
  <c r="AB30"/>
  <c r="AC30"/>
  <c r="AD30"/>
  <c r="AE30"/>
  <c r="AF30"/>
  <c r="AF32"/>
  <c r="W33"/>
  <c r="X33"/>
  <c r="Y33"/>
  <c r="Z33"/>
  <c r="AA33"/>
  <c r="AB33"/>
  <c r="AF26"/>
  <c r="AC28"/>
  <c r="AD28"/>
  <c r="AE28"/>
  <c r="AF28"/>
  <c r="AF25"/>
  <c r="V26"/>
  <c r="W26"/>
  <c r="X26"/>
  <c r="Y26"/>
  <c r="Z26"/>
  <c r="AA26"/>
  <c r="AB26"/>
  <c r="AF17"/>
  <c r="V16"/>
  <c r="W16"/>
  <c r="X16"/>
  <c r="Y16"/>
  <c r="Z16"/>
  <c r="AA16"/>
  <c r="AB16"/>
  <c r="AC16"/>
  <c r="AF13"/>
  <c r="V14"/>
  <c r="W14"/>
  <c r="X14"/>
  <c r="Y14"/>
  <c r="Z14"/>
  <c r="AA14"/>
  <c r="AB14"/>
  <c r="AC14"/>
  <c r="AD14"/>
  <c r="AE14"/>
  <c r="AF14"/>
  <c r="AF16"/>
  <c r="AF22"/>
  <c r="V5"/>
  <c r="W5"/>
  <c r="X5"/>
  <c r="Y5"/>
  <c r="Z5"/>
  <c r="AA5"/>
  <c r="AB5"/>
  <c r="AC5"/>
  <c r="AD5"/>
  <c r="AE5"/>
  <c r="V39"/>
  <c r="W39"/>
  <c r="X39"/>
  <c r="Y39"/>
  <c r="Z39"/>
  <c r="AA39"/>
  <c r="AB39"/>
  <c r="AC39"/>
  <c r="AD39"/>
  <c r="AE39"/>
  <c r="AB21"/>
  <c r="AC21"/>
  <c r="AD21"/>
  <c r="AE21"/>
  <c r="AC31"/>
  <c r="AD31"/>
  <c r="AE31"/>
  <c r="V29"/>
  <c r="W29"/>
  <c r="X29"/>
  <c r="Y29"/>
  <c r="Z29"/>
  <c r="AA29"/>
  <c r="AB29"/>
  <c r="AC29"/>
  <c r="AD29"/>
  <c r="AE29"/>
  <c r="V36"/>
  <c r="W36"/>
  <c r="X36"/>
  <c r="Y36"/>
  <c r="Z36"/>
  <c r="AA36"/>
  <c r="AB36"/>
  <c r="AC36"/>
  <c r="AD36"/>
  <c r="AE36"/>
  <c r="V35"/>
  <c r="W35"/>
  <c r="X35"/>
  <c r="Y35"/>
  <c r="Z35"/>
  <c r="AA35"/>
  <c r="AB35"/>
  <c r="AC35"/>
  <c r="AD35"/>
  <c r="AE35"/>
  <c r="AC33"/>
  <c r="AD33"/>
  <c r="AE33"/>
  <c r="W32"/>
  <c r="X32"/>
  <c r="Y32"/>
  <c r="Z32"/>
  <c r="AA32"/>
  <c r="AB32"/>
  <c r="AC32"/>
  <c r="AD32"/>
  <c r="AE32"/>
  <c r="AA27"/>
  <c r="AB27"/>
  <c r="AC27"/>
  <c r="AD27"/>
  <c r="AE27"/>
  <c r="V20"/>
  <c r="W20"/>
  <c r="X20"/>
  <c r="Y20"/>
  <c r="Z20"/>
  <c r="AA20"/>
  <c r="AB20"/>
  <c r="AC20"/>
  <c r="AD20"/>
  <c r="AE20"/>
  <c r="V24"/>
  <c r="W24"/>
  <c r="X24"/>
  <c r="Y24"/>
  <c r="Z24"/>
  <c r="AA24"/>
  <c r="AB24"/>
  <c r="AC24"/>
  <c r="AD24"/>
  <c r="AE24"/>
  <c r="V19"/>
  <c r="W19"/>
  <c r="X19"/>
  <c r="Y19"/>
  <c r="Z19"/>
  <c r="AA19"/>
  <c r="AB19"/>
  <c r="AC19"/>
  <c r="AD19"/>
  <c r="AE19"/>
  <c r="AC26"/>
  <c r="AD26"/>
  <c r="AE26"/>
  <c r="V25"/>
  <c r="W25"/>
  <c r="X25"/>
  <c r="Y25"/>
  <c r="Z25"/>
  <c r="AA25"/>
  <c r="AB25"/>
  <c r="AC25"/>
  <c r="AD25"/>
  <c r="AE25"/>
  <c r="AC34"/>
  <c r="AD34"/>
  <c r="AE34"/>
  <c r="V17"/>
  <c r="W17"/>
  <c r="X17"/>
  <c r="Y17"/>
  <c r="Z17"/>
  <c r="AA17"/>
  <c r="AB17"/>
  <c r="AC17"/>
  <c r="AD17"/>
  <c r="AE17"/>
  <c r="AD16"/>
  <c r="AE16"/>
  <c r="V10"/>
  <c r="W10"/>
  <c r="X10"/>
  <c r="Y10"/>
  <c r="Z10"/>
  <c r="AA10"/>
  <c r="AB10"/>
  <c r="AC10"/>
  <c r="AD10"/>
  <c r="AE10"/>
  <c r="V11"/>
  <c r="W11"/>
  <c r="X11"/>
  <c r="Y11"/>
  <c r="Z11"/>
  <c r="AA11"/>
  <c r="AB11"/>
  <c r="AC11"/>
  <c r="AD11"/>
  <c r="AE11"/>
  <c r="AC8"/>
  <c r="AD8"/>
  <c r="AE8"/>
  <c r="V18"/>
  <c r="W18"/>
  <c r="X18"/>
  <c r="Y18"/>
  <c r="Z18"/>
  <c r="AA18"/>
  <c r="AB18"/>
  <c r="AC18"/>
  <c r="AD18"/>
  <c r="AE18"/>
  <c r="V22"/>
  <c r="W22"/>
  <c r="X22"/>
  <c r="Y22"/>
  <c r="Z22"/>
  <c r="AA22"/>
  <c r="AB22"/>
  <c r="AC22"/>
  <c r="AD22"/>
  <c r="AE22"/>
  <c r="V7"/>
  <c r="W7"/>
  <c r="X7"/>
  <c r="Y7"/>
  <c r="Z7"/>
  <c r="AA7"/>
  <c r="AB7"/>
  <c r="AC7"/>
  <c r="AD7"/>
  <c r="AE7"/>
  <c r="V12"/>
  <c r="W12"/>
  <c r="X12"/>
  <c r="Y12"/>
  <c r="Z12"/>
  <c r="AA12"/>
  <c r="AB12"/>
  <c r="AC12"/>
  <c r="AD12"/>
  <c r="AE12"/>
  <c r="V15"/>
  <c r="W15"/>
  <c r="X15"/>
  <c r="Y15"/>
  <c r="Z15"/>
  <c r="AA15"/>
  <c r="AB15"/>
  <c r="AC15"/>
  <c r="AD15"/>
  <c r="AE15"/>
  <c r="V9"/>
  <c r="W9"/>
  <c r="X9"/>
  <c r="Y9"/>
  <c r="Z9"/>
  <c r="AA9"/>
  <c r="AB9"/>
  <c r="AC9"/>
  <c r="AD9"/>
  <c r="AE9"/>
  <c r="AA6"/>
  <c r="AB6"/>
  <c r="AC6"/>
  <c r="AD6"/>
  <c r="AE6"/>
  <c r="V13"/>
  <c r="W13"/>
  <c r="X13"/>
  <c r="Y13"/>
  <c r="Z13"/>
  <c r="AA13"/>
  <c r="AB13"/>
  <c r="AC13"/>
  <c r="AD13"/>
  <c r="AE13"/>
  <c r="W10" i="15"/>
  <c r="X10"/>
  <c r="Y10"/>
  <c r="Z10"/>
  <c r="AA10"/>
  <c r="AB10"/>
  <c r="AC10"/>
  <c r="AD10"/>
  <c r="AE10"/>
  <c r="AF10"/>
  <c r="AG10"/>
  <c r="AF4" i="16"/>
  <c r="AF5" i="15"/>
  <c r="AF6"/>
  <c r="AF7"/>
  <c r="AF8"/>
  <c r="AF9"/>
  <c r="AF4"/>
  <c r="O10" l="1"/>
  <c r="O22" i="16"/>
  <c r="O25"/>
  <c r="O24"/>
  <c r="O21"/>
  <c r="AE9" i="15"/>
  <c r="AE4" i="16"/>
  <c r="AE7" i="15" l="1"/>
  <c r="W5"/>
  <c r="X5"/>
  <c r="Y5"/>
  <c r="Z5"/>
  <c r="AA5"/>
  <c r="AB5"/>
  <c r="AC5"/>
  <c r="AD5"/>
  <c r="AE5"/>
  <c r="W6"/>
  <c r="X6"/>
  <c r="Y6"/>
  <c r="Z6"/>
  <c r="AA6"/>
  <c r="AB6"/>
  <c r="AC6"/>
  <c r="AD6"/>
  <c r="AE6"/>
  <c r="W7"/>
  <c r="X7"/>
  <c r="Y7"/>
  <c r="Z7"/>
  <c r="AA7"/>
  <c r="AB7"/>
  <c r="AC7"/>
  <c r="AD7"/>
  <c r="W8"/>
  <c r="X8"/>
  <c r="Y8"/>
  <c r="Z8"/>
  <c r="AA8"/>
  <c r="AB8"/>
  <c r="AC8"/>
  <c r="AD8"/>
  <c r="AE8"/>
  <c r="W9"/>
  <c r="X9"/>
  <c r="Y9"/>
  <c r="Z9"/>
  <c r="AA9"/>
  <c r="AB9"/>
  <c r="AC9"/>
  <c r="AD9"/>
  <c r="AE4"/>
  <c r="AD4"/>
  <c r="AC4"/>
  <c r="AB4"/>
  <c r="AA4"/>
  <c r="Z4"/>
  <c r="Y4"/>
  <c r="X4"/>
  <c r="W4"/>
  <c r="AD4" i="16"/>
  <c r="AC4"/>
  <c r="AB4"/>
  <c r="AA4"/>
  <c r="Z4"/>
  <c r="Y4"/>
  <c r="X4"/>
  <c r="W4"/>
  <c r="V4"/>
  <c r="O4" i="15" l="1"/>
  <c r="O7"/>
  <c r="O8"/>
  <c r="O9"/>
  <c r="O6"/>
  <c r="O5"/>
  <c r="O14" i="16"/>
  <c r="O39"/>
  <c r="O38"/>
  <c r="O32"/>
  <c r="O37"/>
  <c r="O35"/>
  <c r="O28"/>
  <c r="O36"/>
  <c r="O34"/>
  <c r="O33"/>
  <c r="O30"/>
  <c r="O8"/>
  <c r="O15"/>
  <c r="O4"/>
  <c r="O5"/>
  <c r="O29"/>
  <c r="O20"/>
  <c r="O27"/>
  <c r="O31"/>
  <c r="O17"/>
  <c r="O26"/>
  <c r="O13"/>
  <c r="O16"/>
  <c r="O23"/>
  <c r="O7"/>
  <c r="O19"/>
  <c r="O18"/>
  <c r="O11"/>
  <c r="O9"/>
  <c r="O6"/>
  <c r="O12"/>
  <c r="O10"/>
</calcChain>
</file>

<file path=xl/sharedStrings.xml><?xml version="1.0" encoding="utf-8"?>
<sst xmlns="http://schemas.openxmlformats.org/spreadsheetml/2006/main" count="69" uniqueCount="57">
  <si>
    <t>Металургії сталі</t>
  </si>
  <si>
    <t>Металургії чавуну</t>
  </si>
  <si>
    <t>Електрометалургії</t>
  </si>
  <si>
    <t>Ливарного виробництва</t>
  </si>
  <si>
    <t>Обробки металів тиском</t>
  </si>
  <si>
    <t>Технологічного проектування</t>
  </si>
  <si>
    <t>Термічної обробки металів</t>
  </si>
  <si>
    <t>Покриттів, композиційних матеріалів і захисту металів</t>
  </si>
  <si>
    <t>Машин і агрегатів металургійного виробництва</t>
  </si>
  <si>
    <t>Технології машинобудування</t>
  </si>
  <si>
    <t>Фінансів</t>
  </si>
  <si>
    <t>Автоматизації виробничих процесів</t>
  </si>
  <si>
    <t xml:space="preserve">Економічної інформатики </t>
  </si>
  <si>
    <t>Інформаційних технологій і систем</t>
  </si>
  <si>
    <t>Промислової теплоенергетики</t>
  </si>
  <si>
    <t>Прикладної механіки</t>
  </si>
  <si>
    <t>Політичної економії</t>
  </si>
  <si>
    <t>Матеріалознавства</t>
  </si>
  <si>
    <t>Документознавства та інформаційної діяльності</t>
  </si>
  <si>
    <t xml:space="preserve">Менеджменту </t>
  </si>
  <si>
    <t>Інженерної педагогіки</t>
  </si>
  <si>
    <t>Колісних та гусеничних транспортних засобів</t>
  </si>
  <si>
    <t>Електротехніки та електроприводу</t>
  </si>
  <si>
    <t>Обліку і аудиту</t>
  </si>
  <si>
    <t>Перекладу та іноземних мов</t>
  </si>
  <si>
    <t>Прикладної математики та обчислювальної техніки</t>
  </si>
  <si>
    <t>Кафедра</t>
  </si>
  <si>
    <t>Всьго приймали участь, кафедр</t>
  </si>
  <si>
    <t>Сер. місце</t>
  </si>
  <si>
    <t>Місце</t>
  </si>
  <si>
    <t>Місце кафедри по рокам</t>
  </si>
  <si>
    <t xml:space="preserve">Рейтинг </t>
  </si>
  <si>
    <t>Сер. квадр. відх.</t>
  </si>
  <si>
    <t>Якості, стандартизації та сертифікації</t>
  </si>
  <si>
    <t>Філософії та політологіі</t>
  </si>
  <si>
    <t>Металургійного палива та вогнетривів</t>
  </si>
  <si>
    <t xml:space="preserve">Фізичного виховання і спорту </t>
  </si>
  <si>
    <t>Екології, теплотехніки та охорони праці</t>
  </si>
  <si>
    <t>Років</t>
  </si>
  <si>
    <t>Теорії металургійних процесів та хімії</t>
  </si>
  <si>
    <t>Економіки та підприємництва</t>
  </si>
  <si>
    <t>Інтелектуальної власності та управління проектами</t>
  </si>
  <si>
    <t>Вищої математики та фізики</t>
  </si>
  <si>
    <t xml:space="preserve">Графiки та нарисної геометрiї      </t>
  </si>
  <si>
    <t xml:space="preserve">Хімічних технологій та інженерії (КМІ)   </t>
  </si>
  <si>
    <t xml:space="preserve">Інжинірингу з галузевого машинобудування (КМІ) </t>
  </si>
  <si>
    <t xml:space="preserve">Металургійних технологій (КМІ) </t>
  </si>
  <si>
    <t xml:space="preserve">Електричної інженерії та автоматизації, інжинірингу з галузевого машинобудування (КМІ) </t>
  </si>
  <si>
    <t xml:space="preserve">Адміністрування, управління та підприємництва (ІнІФН) </t>
  </si>
  <si>
    <t xml:space="preserve">Машинобудування та менеджменту якості підприємств (ІнІФН) </t>
  </si>
  <si>
    <t xml:space="preserve">Теорії, технології та автоматизації металургійних підприемств (ІнІФН) </t>
  </si>
  <si>
    <t xml:space="preserve">Загальних та соціально-економічних дисциплін (КМІ) </t>
  </si>
  <si>
    <t xml:space="preserve">Гуманітарних, фундаментальних та загально-інженерних дисциплін (ІнІФН) </t>
  </si>
  <si>
    <t>Рейтинг випускаючих кафедр за 2009-2019 роки</t>
  </si>
  <si>
    <t>Рейтинг випускаючих кафедр за 2018-2019 навчальний рік</t>
  </si>
  <si>
    <t>Рейтинг загальнонаукових та гуманітарних кафедр за 2009-2019 роки</t>
  </si>
  <si>
    <t>Рейтинг загальнонаукових та гуманітарних кафедр за 2018-2019 навчальний рік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</si>
</sst>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0000"/>
  </numFmts>
  <fonts count="13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1" fontId="5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2" fontId="1" fillId="0" borderId="1" xfId="0" applyNumberFormat="1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166" fontId="5" fillId="0" borderId="0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" fontId="5" fillId="0" borderId="3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 textRotation="90" wrapText="1"/>
    </xf>
    <xf numFmtId="0" fontId="7" fillId="0" borderId="0" xfId="0" applyFont="1" applyBorder="1" applyAlignment="1">
      <alignment horizontal="center" vertical="top" textRotation="90" wrapText="1"/>
    </xf>
    <xf numFmtId="166" fontId="5" fillId="0" borderId="1" xfId="0" applyNumberFormat="1" applyFont="1" applyBorder="1" applyAlignment="1">
      <alignment horizontal="left" vertical="top"/>
    </xf>
    <xf numFmtId="0" fontId="8" fillId="0" borderId="0" xfId="0" applyFont="1" applyFill="1"/>
    <xf numFmtId="0" fontId="9" fillId="2" borderId="0" xfId="0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horizontal="center" vertical="top"/>
    </xf>
    <xf numFmtId="166" fontId="5" fillId="2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/>
    </xf>
    <xf numFmtId="0" fontId="8" fillId="2" borderId="0" xfId="0" applyFont="1" applyFill="1"/>
    <xf numFmtId="164" fontId="5" fillId="0" borderId="0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166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 textRotation="90" wrapText="1"/>
    </xf>
    <xf numFmtId="0" fontId="5" fillId="0" borderId="1" xfId="0" applyNumberFormat="1" applyFont="1" applyBorder="1" applyAlignment="1">
      <alignment vertical="top"/>
    </xf>
    <xf numFmtId="167" fontId="5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5" fontId="3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textRotation="90"/>
    </xf>
    <xf numFmtId="0" fontId="5" fillId="0" borderId="2" xfId="0" applyFont="1" applyBorder="1" applyAlignment="1">
      <alignment horizontal="center" vertical="top" textRotation="90"/>
    </xf>
    <xf numFmtId="165" fontId="5" fillId="0" borderId="4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/>
    </xf>
    <xf numFmtId="166" fontId="1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050;&#1072;&#1092;&#1077;&#1076;&#1088;&#1080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050;&#1072;&#1092;&#1077;&#1076;&#1088;&#1080;_2018%20&#1086;&#10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проф"/>
      <sheetName val="Баззаг"/>
      <sheetName val="Проф на 1"/>
      <sheetName val="Заг на 1"/>
      <sheetName val="Проф.мах"/>
      <sheetName val="Заг.мах"/>
      <sheetName val="Проф.итог"/>
      <sheetName val="Заг.итог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Обліку і аудиту</v>
          </cell>
          <cell r="C3">
            <v>1</v>
          </cell>
          <cell r="H3" t="str">
            <v>Міжнародної економіки, політичної економії та управління</v>
          </cell>
          <cell r="I3">
            <v>1</v>
          </cell>
        </row>
        <row r="4">
          <cell r="B4" t="str">
            <v>Металургії чавуну</v>
          </cell>
          <cell r="C4">
            <v>0.94779999999999998</v>
          </cell>
          <cell r="H4" t="str">
            <v>Прикладної математики та обчислювальної техніки</v>
          </cell>
          <cell r="I4">
            <v>0.59450000000000003</v>
          </cell>
        </row>
        <row r="5">
          <cell r="B5" t="str">
            <v xml:space="preserve">Економічної інформатики </v>
          </cell>
          <cell r="C5">
            <v>0.83689999999999998</v>
          </cell>
          <cell r="H5" t="str">
            <v>Фізичного виховання</v>
          </cell>
          <cell r="I5">
            <v>0.59430000000000005</v>
          </cell>
        </row>
        <row r="6">
          <cell r="B6" t="str">
            <v xml:space="preserve">Менеджменту </v>
          </cell>
          <cell r="C6">
            <v>0.80310000000000004</v>
          </cell>
          <cell r="H6" t="str">
            <v>Вищої математики та фізики</v>
          </cell>
          <cell r="I6">
            <v>0.5867</v>
          </cell>
        </row>
        <row r="7">
          <cell r="B7" t="str">
            <v>Інформаційних технологій і систем</v>
          </cell>
          <cell r="C7">
            <v>0.75009999999999999</v>
          </cell>
          <cell r="H7" t="str">
            <v>Філософії та політології</v>
          </cell>
          <cell r="I7">
            <v>0.52090000000000003</v>
          </cell>
        </row>
        <row r="8">
          <cell r="B8" t="str">
            <v>Інженерної педагогіки</v>
          </cell>
          <cell r="C8">
            <v>0.74399999999999999</v>
          </cell>
          <cell r="H8" t="str">
            <v xml:space="preserve">Графiки та нарисної геометрiї      </v>
          </cell>
          <cell r="I8">
            <v>0.4778</v>
          </cell>
        </row>
        <row r="9">
          <cell r="B9" t="str">
            <v>Промислової теплоенергетики</v>
          </cell>
          <cell r="C9">
            <v>0.73070000000000002</v>
          </cell>
          <cell r="H9" t="str">
            <v xml:space="preserve">Гуманітарних, фундаментальних та загально-інженерних дисциплін (ІнІФН) </v>
          </cell>
          <cell r="I9">
            <v>0.44230000000000003</v>
          </cell>
        </row>
        <row r="10">
          <cell r="B10" t="str">
            <v>Економіки та підприємництва</v>
          </cell>
          <cell r="C10">
            <v>0.70379999999999998</v>
          </cell>
          <cell r="H10" t="str">
            <v>Прикладної механіки</v>
          </cell>
          <cell r="I10">
            <v>0.35549999999999998</v>
          </cell>
        </row>
        <row r="11">
          <cell r="B11" t="str">
            <v>Термічної обробки металів</v>
          </cell>
          <cell r="C11">
            <v>0.68899999999999995</v>
          </cell>
          <cell r="H11" t="str">
            <v xml:space="preserve">Загальних та соціально-економічних дисциплін (КМІ) </v>
          </cell>
          <cell r="I11">
            <v>0.33379999999999999</v>
          </cell>
        </row>
        <row r="12">
          <cell r="B12" t="str">
            <v>Обробки металів тиском</v>
          </cell>
          <cell r="C12">
            <v>0.6845</v>
          </cell>
        </row>
        <row r="13">
          <cell r="B13" t="str">
            <v>Матеріалознавства</v>
          </cell>
          <cell r="C13">
            <v>0.66859999999999997</v>
          </cell>
        </row>
        <row r="14">
          <cell r="B14" t="str">
            <v xml:space="preserve">Електричної інженерії та автоматизації, інжинірингу з галузевого машинобудування (КМІ) </v>
          </cell>
          <cell r="C14">
            <v>0.63939999999999997</v>
          </cell>
        </row>
        <row r="15">
          <cell r="B15" t="str">
            <v>Електрометалургії</v>
          </cell>
          <cell r="C15">
            <v>0.62719999999999998</v>
          </cell>
        </row>
        <row r="16">
          <cell r="B16" t="str">
            <v xml:space="preserve">Інжинірингу з галузевого машинобудування (КМІ) </v>
          </cell>
          <cell r="C16">
            <v>0.622</v>
          </cell>
        </row>
        <row r="17">
          <cell r="B17" t="str">
            <v>Екології, теплотехніки та охорони праці</v>
          </cell>
          <cell r="C17">
            <v>0.61770000000000003</v>
          </cell>
        </row>
        <row r="18">
          <cell r="B18" t="str">
            <v xml:space="preserve">Металургійних технологій (КМІ) </v>
          </cell>
          <cell r="C18">
            <v>0.6149</v>
          </cell>
        </row>
        <row r="19">
          <cell r="B19" t="str">
            <v xml:space="preserve">Хімічних технологій та інженерії (КМІ)   </v>
          </cell>
          <cell r="C19">
            <v>0.60229999999999995</v>
          </cell>
        </row>
        <row r="20">
          <cell r="B20" t="str">
            <v>Ливарного виробництва</v>
          </cell>
          <cell r="C20">
            <v>0.58899999999999997</v>
          </cell>
        </row>
        <row r="21">
          <cell r="B21" t="str">
            <v>Металургії сталі</v>
          </cell>
          <cell r="C21">
            <v>0.58819999999999995</v>
          </cell>
        </row>
        <row r="22">
          <cell r="B22" t="str">
            <v>Інтелектуальної власності та управління проектами</v>
          </cell>
          <cell r="C22">
            <v>0.58589999999999998</v>
          </cell>
        </row>
        <row r="23">
          <cell r="B23" t="str">
            <v>Металургійного палива та вогнетривів</v>
          </cell>
          <cell r="C23">
            <v>0.503</v>
          </cell>
        </row>
        <row r="24">
          <cell r="B24" t="str">
            <v xml:space="preserve">Адміністрування, управління та підпрємництва (ІнІФН) </v>
          </cell>
          <cell r="C24">
            <v>0.47139999999999999</v>
          </cell>
        </row>
        <row r="25">
          <cell r="B25" t="str">
            <v>Фінансів</v>
          </cell>
          <cell r="C25">
            <v>0.46710000000000002</v>
          </cell>
        </row>
        <row r="26">
          <cell r="B26" t="str">
            <v>Технології машинобудування</v>
          </cell>
          <cell r="C26">
            <v>0.46210000000000001</v>
          </cell>
        </row>
        <row r="27">
          <cell r="B27" t="str">
            <v>Теорії металургійних процесів та хімії</v>
          </cell>
          <cell r="C27">
            <v>0.45729999999999998</v>
          </cell>
        </row>
        <row r="28">
          <cell r="B28" t="str">
            <v xml:space="preserve">Теорії, технології та автоматизації металургійних підприемств (ІнІФН) </v>
          </cell>
          <cell r="C28">
            <v>0.45050000000000001</v>
          </cell>
        </row>
        <row r="29">
          <cell r="B29" t="str">
            <v>Технологічного проектування</v>
          </cell>
          <cell r="C29">
            <v>0.41549999999999998</v>
          </cell>
        </row>
        <row r="30">
          <cell r="B30" t="str">
            <v>Машин і агрегатів металургійного виробництва</v>
          </cell>
          <cell r="C30">
            <v>0.41320000000000001</v>
          </cell>
        </row>
        <row r="31">
          <cell r="B31" t="str">
            <v>Покриттів, композиційних матеріалів і захисту металів</v>
          </cell>
          <cell r="C31">
            <v>0.41099999999999998</v>
          </cell>
        </row>
        <row r="32">
          <cell r="B32" t="str">
            <v>Якості, стандартизації та сертифікації</v>
          </cell>
          <cell r="C32">
            <v>0.40849999999999997</v>
          </cell>
        </row>
        <row r="33">
          <cell r="B33" t="str">
            <v xml:space="preserve">Машинобудування та менеджменту якості підприємств (ІнІФН) </v>
          </cell>
          <cell r="C33">
            <v>0.40579999999999999</v>
          </cell>
        </row>
        <row r="34">
          <cell r="B34" t="str">
            <v>Колісних та гусеничних транспортних засобів</v>
          </cell>
          <cell r="C34">
            <v>0.39700000000000002</v>
          </cell>
        </row>
        <row r="35">
          <cell r="B35" t="str">
            <v>Електротехніки та електроприводу</v>
          </cell>
          <cell r="C35">
            <v>0.38129999999999997</v>
          </cell>
        </row>
        <row r="36">
          <cell r="B36" t="str">
            <v>Документознавства та інформаційної діяльності</v>
          </cell>
          <cell r="C36">
            <v>0.37959999999999999</v>
          </cell>
        </row>
        <row r="37">
          <cell r="B37" t="str">
            <v>Перекладу та іноземних мов</v>
          </cell>
          <cell r="C37">
            <v>0.2903</v>
          </cell>
        </row>
        <row r="38">
          <cell r="B38" t="str">
            <v>Автоматизації виробничих процесів</v>
          </cell>
          <cell r="C38">
            <v>0.28220000000000001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проф"/>
      <sheetName val="Баззаг"/>
      <sheetName val="Проф на 1"/>
      <sheetName val="Заг на 1"/>
      <sheetName val="Проф.мах"/>
      <sheetName val="Заг.мах"/>
      <sheetName val="Проф.итог"/>
      <sheetName val="Заг.ито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Zeros="0" tabSelected="1" topLeftCell="A28" workbookViewId="0">
      <selection activeCell="AI19" sqref="AI19"/>
    </sheetView>
  </sheetViews>
  <sheetFormatPr defaultRowHeight="12.75"/>
  <cols>
    <col min="1" max="1" width="3.42578125" style="1" customWidth="1"/>
    <col min="2" max="2" width="64.140625" style="1" customWidth="1"/>
    <col min="3" max="3" width="3.28515625" style="1" customWidth="1"/>
    <col min="4" max="4" width="3.7109375" style="1" customWidth="1"/>
    <col min="5" max="5" width="3.42578125" style="1" customWidth="1"/>
    <col min="6" max="6" width="3.28515625" style="1" customWidth="1"/>
    <col min="7" max="7" width="3.140625" style="1" customWidth="1"/>
    <col min="8" max="9" width="3.42578125" style="1" customWidth="1"/>
    <col min="10" max="13" width="2.85546875" style="1" customWidth="1"/>
    <col min="14" max="14" width="6.42578125" style="1" customWidth="1"/>
    <col min="15" max="15" width="5.85546875" style="1" customWidth="1"/>
    <col min="16" max="16" width="2.85546875" style="12" hidden="1" customWidth="1"/>
    <col min="17" max="17" width="2.140625" style="23" hidden="1" customWidth="1"/>
    <col min="18" max="18" width="3.140625" style="1" hidden="1" customWidth="1"/>
    <col min="19" max="19" width="63.7109375" style="1" hidden="1" customWidth="1"/>
    <col min="20" max="20" width="7" style="1" hidden="1" customWidth="1"/>
    <col min="21" max="21" width="4.140625" style="1" hidden="1" customWidth="1"/>
    <col min="22" max="23" width="5" style="1" hidden="1" customWidth="1"/>
    <col min="24" max="24" width="5.140625" style="1" hidden="1" customWidth="1"/>
    <col min="25" max="25" width="5.7109375" style="1" hidden="1" customWidth="1"/>
    <col min="26" max="26" width="5.42578125" style="1" hidden="1" customWidth="1"/>
    <col min="27" max="27" width="5.5703125" style="1" hidden="1" customWidth="1"/>
    <col min="28" max="28" width="4.85546875" style="1" hidden="1" customWidth="1"/>
    <col min="29" max="29" width="5.5703125" style="1" hidden="1" customWidth="1"/>
    <col min="30" max="30" width="5.7109375" style="1" hidden="1" customWidth="1"/>
    <col min="31" max="31" width="5" style="1" hidden="1" customWidth="1"/>
    <col min="32" max="32" width="5.5703125" style="1" hidden="1" customWidth="1"/>
    <col min="33" max="16384" width="9.140625" style="1"/>
  </cols>
  <sheetData>
    <row r="1" spans="1:32">
      <c r="B1" s="60" t="s">
        <v>53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9"/>
      <c r="R1" s="60" t="s">
        <v>54</v>
      </c>
      <c r="S1" s="60"/>
      <c r="T1" s="60"/>
      <c r="U1" s="29"/>
    </row>
    <row r="2" spans="1:32" ht="11.25" customHeight="1">
      <c r="A2" s="61" t="s">
        <v>29</v>
      </c>
      <c r="B2" s="62" t="s">
        <v>26</v>
      </c>
      <c r="C2" s="70" t="s">
        <v>30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63" t="s">
        <v>28</v>
      </c>
      <c r="O2" s="65" t="s">
        <v>32</v>
      </c>
      <c r="P2" s="34"/>
      <c r="Q2" s="32"/>
      <c r="R2" s="66" t="s">
        <v>29</v>
      </c>
      <c r="S2" s="63" t="s">
        <v>26</v>
      </c>
      <c r="T2" s="68" t="s">
        <v>31</v>
      </c>
    </row>
    <row r="3" spans="1:32" ht="33.75" customHeight="1">
      <c r="A3" s="61"/>
      <c r="B3" s="62"/>
      <c r="C3" s="35">
        <v>2009</v>
      </c>
      <c r="D3" s="35">
        <v>2010</v>
      </c>
      <c r="E3" s="35">
        <v>2011</v>
      </c>
      <c r="F3" s="35">
        <v>2012</v>
      </c>
      <c r="G3" s="35">
        <v>2013</v>
      </c>
      <c r="H3" s="35">
        <v>2014</v>
      </c>
      <c r="I3" s="35">
        <v>2015</v>
      </c>
      <c r="J3" s="35">
        <v>2016</v>
      </c>
      <c r="K3" s="35">
        <v>2017</v>
      </c>
      <c r="L3" s="35">
        <v>2018</v>
      </c>
      <c r="M3" s="35">
        <v>2019</v>
      </c>
      <c r="N3" s="64"/>
      <c r="O3" s="65"/>
      <c r="P3" s="39" t="s">
        <v>38</v>
      </c>
      <c r="Q3" s="24"/>
      <c r="R3" s="67"/>
      <c r="S3" s="64"/>
      <c r="T3" s="69"/>
      <c r="U3" s="30"/>
      <c r="V3" s="20">
        <v>2009</v>
      </c>
      <c r="W3" s="20">
        <v>2010</v>
      </c>
      <c r="X3" s="20">
        <v>2011</v>
      </c>
      <c r="Y3" s="20">
        <v>2012</v>
      </c>
      <c r="Z3" s="20">
        <v>2013</v>
      </c>
      <c r="AA3" s="20">
        <v>2014</v>
      </c>
      <c r="AB3" s="20">
        <v>2015</v>
      </c>
      <c r="AC3" s="20">
        <v>2016</v>
      </c>
      <c r="AD3" s="20">
        <v>2017</v>
      </c>
      <c r="AE3" s="20">
        <v>2018</v>
      </c>
      <c r="AF3" s="20">
        <v>2019</v>
      </c>
    </row>
    <row r="4" spans="1:32" ht="14.25" customHeight="1">
      <c r="A4" s="13">
        <v>1</v>
      </c>
      <c r="B4" s="5" t="s">
        <v>17</v>
      </c>
      <c r="C4" s="8">
        <v>2</v>
      </c>
      <c r="D4" s="8">
        <v>1</v>
      </c>
      <c r="E4" s="2">
        <v>4</v>
      </c>
      <c r="F4" s="2">
        <v>10</v>
      </c>
      <c r="G4" s="2">
        <v>8</v>
      </c>
      <c r="H4" s="2">
        <v>1</v>
      </c>
      <c r="I4" s="2">
        <v>5</v>
      </c>
      <c r="J4" s="2">
        <v>5</v>
      </c>
      <c r="K4" s="42">
        <v>3</v>
      </c>
      <c r="L4" s="42">
        <v>11</v>
      </c>
      <c r="M4" s="42">
        <v>11</v>
      </c>
      <c r="N4" s="17">
        <f t="shared" ref="N4:N39" si="0">(C4+D4+E4+F4+G4+H4+I4+J4+K4+L4+M4)/P4</f>
        <v>5.5454545454545459</v>
      </c>
      <c r="O4" s="17">
        <f t="shared" ref="O4:O39" si="1">SQRT((V4+W4+X4+Y4+Z4+AA4+AB4+AC4+AD4+AE4+AF4)/(P4-1))</f>
        <v>3.8565175058240397</v>
      </c>
      <c r="P4" s="2">
        <v>11</v>
      </c>
      <c r="Q4" s="25"/>
      <c r="R4" s="2">
        <v>1</v>
      </c>
      <c r="S4" s="22" t="str">
        <f>[1]Свод!$B$3</f>
        <v>Обліку і аудиту</v>
      </c>
      <c r="T4" s="28">
        <f>[1]Свод!$C$3</f>
        <v>1</v>
      </c>
      <c r="U4" s="31"/>
      <c r="V4" s="18">
        <f t="shared" ref="V4" si="2">IF(C4=0,0,(C4-N4)*(C4-N4))</f>
        <v>12.5702479338843</v>
      </c>
      <c r="W4" s="18">
        <f t="shared" ref="W4" si="3">IF(D4=0,0,(D4-N4)*(D4-N4))</f>
        <v>20.661157024793393</v>
      </c>
      <c r="X4" s="18">
        <f t="shared" ref="X4" si="4">IF(E4=0,0,(E4-N4)*(E4-N4))</f>
        <v>2.3884297520661169</v>
      </c>
      <c r="Y4" s="18">
        <f t="shared" ref="Y4" si="5">IF(F4=0,0,(F4-N4)*(F4-N4))</f>
        <v>19.842975206611566</v>
      </c>
      <c r="Z4" s="18">
        <f t="shared" ref="Z4" si="6">IF(G4=0,0,(G4-N4)*(G4-N4))</f>
        <v>6.0247933884297504</v>
      </c>
      <c r="AA4" s="18">
        <f t="shared" ref="AA4" si="7">IF(H4=0,0,(H4-N4)*(H4-N4))</f>
        <v>20.661157024793393</v>
      </c>
      <c r="AB4" s="18">
        <f t="shared" ref="AB4" si="8">IF(I4=0,0,(I4-N4)*(I4-N4))</f>
        <v>0.29752066115702525</v>
      </c>
      <c r="AC4" s="18">
        <f t="shared" ref="AC4" si="9">IF(J4=0,0,(J4-N4)*(J4-N4))</f>
        <v>0.29752066115702525</v>
      </c>
      <c r="AD4" s="18">
        <f>IF(K4=0,0,(K4-N4)*(K4-N4))</f>
        <v>6.479338842975209</v>
      </c>
      <c r="AE4" s="37">
        <f>IF(L4=0,0,(L4-N4)*(L4-N4))</f>
        <v>29.752066115702476</v>
      </c>
      <c r="AF4" s="37">
        <f>IF(M4=0,0,(M4-N4)*(M4-N4))</f>
        <v>29.752066115702476</v>
      </c>
    </row>
    <row r="5" spans="1:32" ht="13.5" customHeight="1">
      <c r="A5" s="13">
        <v>2</v>
      </c>
      <c r="B5" s="5" t="s">
        <v>0</v>
      </c>
      <c r="C5" s="8">
        <v>1</v>
      </c>
      <c r="D5" s="8">
        <v>6</v>
      </c>
      <c r="E5" s="2">
        <v>5</v>
      </c>
      <c r="F5" s="2">
        <v>3</v>
      </c>
      <c r="G5" s="2">
        <v>1</v>
      </c>
      <c r="H5" s="2">
        <v>4</v>
      </c>
      <c r="I5" s="2">
        <v>1</v>
      </c>
      <c r="J5" s="2">
        <v>1</v>
      </c>
      <c r="K5" s="42">
        <v>18</v>
      </c>
      <c r="L5" s="42">
        <v>23</v>
      </c>
      <c r="M5" s="42">
        <v>19</v>
      </c>
      <c r="N5" s="17">
        <f t="shared" si="0"/>
        <v>7.4545454545454541</v>
      </c>
      <c r="O5" s="17">
        <f t="shared" si="1"/>
        <v>8.3230239259975267</v>
      </c>
      <c r="P5" s="2">
        <v>11</v>
      </c>
      <c r="Q5" s="25"/>
      <c r="R5" s="2">
        <v>2</v>
      </c>
      <c r="S5" s="41" t="str">
        <f>[1]Свод!$B$4</f>
        <v>Металургії чавуну</v>
      </c>
      <c r="T5" s="28">
        <f>[1]Свод!$C$4</f>
        <v>0.94779999999999998</v>
      </c>
      <c r="U5" s="31"/>
      <c r="V5" s="18">
        <f t="shared" ref="V5:V39" si="10">IF(C5=0,0,(C5-N5)*(C5-N5))</f>
        <v>41.661157024793383</v>
      </c>
      <c r="W5" s="18">
        <f t="shared" ref="W5:W39" si="11">IF(D5=0,0,(D5-N5)*(D5-N5))</f>
        <v>2.1157024793388417</v>
      </c>
      <c r="X5" s="18">
        <f t="shared" ref="X5:X39" si="12">IF(E5=0,0,(E5-N5)*(E5-N5))</f>
        <v>6.0247933884297504</v>
      </c>
      <c r="Y5" s="18">
        <f t="shared" ref="Y5:Y39" si="13">IF(F5=0,0,(F5-N5)*(F5-N5))</f>
        <v>19.842975206611566</v>
      </c>
      <c r="Z5" s="18">
        <f t="shared" ref="Z5:Z39" si="14">IF(G5=0,0,(G5-N5)*(G5-N5))</f>
        <v>41.661157024793383</v>
      </c>
      <c r="AA5" s="18">
        <f t="shared" ref="AA5:AA39" si="15">IF(H5=0,0,(H5-N5)*(H5-N5))</f>
        <v>11.933884297520658</v>
      </c>
      <c r="AB5" s="18">
        <f t="shared" ref="AB5:AB39" si="16">IF(I5=0,0,(I5-N5)*(I5-N5))</f>
        <v>41.661157024793383</v>
      </c>
      <c r="AC5" s="18">
        <f t="shared" ref="AC5:AC39" si="17">IF(J5=0,0,(J5-N5)*(J5-N5))</f>
        <v>41.661157024793383</v>
      </c>
      <c r="AD5" s="18">
        <f t="shared" ref="AD5:AD39" si="18">IF(K5=0,0,(K5-N5)*(K5-N5))</f>
        <v>111.20661157024796</v>
      </c>
      <c r="AE5" s="37">
        <f t="shared" ref="AE5:AE39" si="19">IF(L5=0,0,(L5-N5)*(L5-N5))</f>
        <v>241.66115702479343</v>
      </c>
      <c r="AF5" s="37">
        <f t="shared" ref="AF5:AF39" si="20">IF(M5=0,0,(M5-N5)*(M5-N5))</f>
        <v>133.29752066115705</v>
      </c>
    </row>
    <row r="6" spans="1:32" ht="11.25" customHeight="1">
      <c r="A6" s="13">
        <v>3</v>
      </c>
      <c r="B6" s="5" t="s">
        <v>2</v>
      </c>
      <c r="C6" s="8">
        <v>0</v>
      </c>
      <c r="D6" s="8">
        <v>0</v>
      </c>
      <c r="E6" s="2">
        <v>0</v>
      </c>
      <c r="F6" s="2">
        <v>0</v>
      </c>
      <c r="G6" s="2">
        <v>2</v>
      </c>
      <c r="H6" s="2">
        <v>6</v>
      </c>
      <c r="I6" s="2">
        <v>3</v>
      </c>
      <c r="J6" s="2">
        <v>10</v>
      </c>
      <c r="K6" s="42">
        <v>12</v>
      </c>
      <c r="L6" s="42">
        <v>10</v>
      </c>
      <c r="M6" s="42">
        <v>13</v>
      </c>
      <c r="N6" s="17">
        <f t="shared" si="0"/>
        <v>8</v>
      </c>
      <c r="O6" s="17">
        <f t="shared" si="1"/>
        <v>4.358898943540674</v>
      </c>
      <c r="P6" s="2">
        <v>7</v>
      </c>
      <c r="Q6" s="25"/>
      <c r="R6" s="2">
        <v>3</v>
      </c>
      <c r="S6" s="41" t="str">
        <f>[1]Свод!$B$5</f>
        <v xml:space="preserve">Економічної інформатики </v>
      </c>
      <c r="T6" s="28">
        <f>[1]Свод!$C$5</f>
        <v>0.83689999999999998</v>
      </c>
      <c r="U6" s="31"/>
      <c r="V6" s="18">
        <f t="shared" si="10"/>
        <v>0</v>
      </c>
      <c r="W6" s="18">
        <f t="shared" si="11"/>
        <v>0</v>
      </c>
      <c r="X6" s="18">
        <f t="shared" si="12"/>
        <v>0</v>
      </c>
      <c r="Y6" s="18">
        <f t="shared" si="13"/>
        <v>0</v>
      </c>
      <c r="Z6" s="18">
        <f t="shared" si="14"/>
        <v>36</v>
      </c>
      <c r="AA6" s="18">
        <f t="shared" si="15"/>
        <v>4</v>
      </c>
      <c r="AB6" s="18">
        <f t="shared" si="16"/>
        <v>25</v>
      </c>
      <c r="AC6" s="18">
        <f t="shared" si="17"/>
        <v>4</v>
      </c>
      <c r="AD6" s="18">
        <f t="shared" si="18"/>
        <v>16</v>
      </c>
      <c r="AE6" s="37">
        <f t="shared" si="19"/>
        <v>4</v>
      </c>
      <c r="AF6" s="37">
        <f t="shared" si="20"/>
        <v>25</v>
      </c>
    </row>
    <row r="7" spans="1:32" ht="12" customHeight="1">
      <c r="A7" s="13">
        <v>4</v>
      </c>
      <c r="B7" s="5" t="s">
        <v>23</v>
      </c>
      <c r="C7" s="8">
        <v>16</v>
      </c>
      <c r="D7" s="8">
        <v>33</v>
      </c>
      <c r="E7" s="2">
        <v>10</v>
      </c>
      <c r="F7" s="2">
        <v>16</v>
      </c>
      <c r="G7" s="2">
        <v>4</v>
      </c>
      <c r="H7" s="2">
        <v>7</v>
      </c>
      <c r="I7" s="2">
        <v>2</v>
      </c>
      <c r="J7" s="2">
        <v>4</v>
      </c>
      <c r="K7" s="42">
        <v>2</v>
      </c>
      <c r="L7" s="42">
        <v>1</v>
      </c>
      <c r="M7" s="42">
        <v>1</v>
      </c>
      <c r="N7" s="17">
        <f t="shared" si="0"/>
        <v>8.7272727272727266</v>
      </c>
      <c r="O7" s="17">
        <f t="shared" si="1"/>
        <v>9.7682230634942933</v>
      </c>
      <c r="P7" s="2">
        <v>11</v>
      </c>
      <c r="Q7" s="25"/>
      <c r="R7" s="2">
        <v>4</v>
      </c>
      <c r="S7" s="41" t="str">
        <f>[1]Свод!$B$6</f>
        <v xml:space="preserve">Менеджменту </v>
      </c>
      <c r="T7" s="28">
        <f>[1]Свод!$C$6</f>
        <v>0.80310000000000004</v>
      </c>
      <c r="U7" s="31"/>
      <c r="V7" s="18">
        <f t="shared" si="10"/>
        <v>52.892561983471083</v>
      </c>
      <c r="W7" s="18">
        <f t="shared" si="11"/>
        <v>589.16528925619843</v>
      </c>
      <c r="X7" s="18">
        <f t="shared" si="12"/>
        <v>1.6198347107438034</v>
      </c>
      <c r="Y7" s="18">
        <f t="shared" si="13"/>
        <v>52.892561983471083</v>
      </c>
      <c r="Z7" s="18">
        <f t="shared" si="14"/>
        <v>22.347107438016522</v>
      </c>
      <c r="AA7" s="18">
        <f t="shared" si="15"/>
        <v>2.9834710743801631</v>
      </c>
      <c r="AB7" s="18">
        <f t="shared" si="16"/>
        <v>45.256198347107429</v>
      </c>
      <c r="AC7" s="18">
        <f t="shared" si="17"/>
        <v>22.347107438016522</v>
      </c>
      <c r="AD7" s="18">
        <f t="shared" si="18"/>
        <v>45.256198347107429</v>
      </c>
      <c r="AE7" s="37">
        <f t="shared" si="19"/>
        <v>59.710743801652882</v>
      </c>
      <c r="AF7" s="37">
        <f t="shared" si="20"/>
        <v>59.710743801652882</v>
      </c>
    </row>
    <row r="8" spans="1:32" ht="12" customHeight="1">
      <c r="A8" s="13">
        <v>5</v>
      </c>
      <c r="B8" s="5" t="s">
        <v>19</v>
      </c>
      <c r="C8" s="8">
        <v>0</v>
      </c>
      <c r="D8" s="8">
        <v>0</v>
      </c>
      <c r="E8" s="2">
        <v>0</v>
      </c>
      <c r="F8" s="2">
        <v>0</v>
      </c>
      <c r="G8" s="2">
        <v>0</v>
      </c>
      <c r="H8" s="2">
        <v>0</v>
      </c>
      <c r="I8" s="2">
        <v>11</v>
      </c>
      <c r="J8" s="2">
        <v>3</v>
      </c>
      <c r="K8" s="42">
        <v>22</v>
      </c>
      <c r="L8" s="42">
        <v>4</v>
      </c>
      <c r="M8" s="42">
        <v>4</v>
      </c>
      <c r="N8" s="17">
        <f t="shared" si="0"/>
        <v>8.8000000000000007</v>
      </c>
      <c r="O8" s="17">
        <f t="shared" si="1"/>
        <v>8.0436310208760826</v>
      </c>
      <c r="P8" s="2">
        <v>5</v>
      </c>
      <c r="Q8" s="25"/>
      <c r="R8" s="2">
        <v>5</v>
      </c>
      <c r="S8" s="41" t="str">
        <f>[1]Свод!$B$7</f>
        <v>Інформаційних технологій і систем</v>
      </c>
      <c r="T8" s="28">
        <f>[1]Свод!$C$7</f>
        <v>0.75009999999999999</v>
      </c>
      <c r="U8" s="31"/>
      <c r="V8" s="18">
        <f t="shared" si="10"/>
        <v>0</v>
      </c>
      <c r="W8" s="18">
        <f t="shared" si="11"/>
        <v>0</v>
      </c>
      <c r="X8" s="18">
        <f t="shared" si="12"/>
        <v>0</v>
      </c>
      <c r="Y8" s="18">
        <f t="shared" si="13"/>
        <v>0</v>
      </c>
      <c r="Z8" s="18">
        <f t="shared" si="14"/>
        <v>0</v>
      </c>
      <c r="AA8" s="18">
        <f t="shared" si="15"/>
        <v>0</v>
      </c>
      <c r="AB8" s="18">
        <f t="shared" si="16"/>
        <v>4.8399999999999972</v>
      </c>
      <c r="AC8" s="18">
        <f t="shared" si="17"/>
        <v>33.640000000000008</v>
      </c>
      <c r="AD8" s="18">
        <f t="shared" si="18"/>
        <v>174.23999999999998</v>
      </c>
      <c r="AE8" s="37">
        <f t="shared" si="19"/>
        <v>23.040000000000006</v>
      </c>
      <c r="AF8" s="37">
        <f t="shared" si="20"/>
        <v>23.040000000000006</v>
      </c>
    </row>
    <row r="9" spans="1:32" ht="12" customHeight="1">
      <c r="A9" s="13">
        <v>6</v>
      </c>
      <c r="B9" s="5" t="s">
        <v>1</v>
      </c>
      <c r="C9" s="8">
        <v>12</v>
      </c>
      <c r="D9" s="8">
        <v>11</v>
      </c>
      <c r="E9" s="2">
        <v>16</v>
      </c>
      <c r="F9" s="2">
        <v>2</v>
      </c>
      <c r="G9" s="2">
        <v>9</v>
      </c>
      <c r="H9" s="2">
        <v>3</v>
      </c>
      <c r="I9" s="2">
        <v>25</v>
      </c>
      <c r="J9" s="2">
        <v>2</v>
      </c>
      <c r="K9" s="42">
        <v>4</v>
      </c>
      <c r="L9" s="42">
        <v>16</v>
      </c>
      <c r="M9" s="42">
        <v>2</v>
      </c>
      <c r="N9" s="17">
        <f t="shared" si="0"/>
        <v>9.2727272727272734</v>
      </c>
      <c r="O9" s="17">
        <f t="shared" si="1"/>
        <v>7.5774785923935024</v>
      </c>
      <c r="P9" s="2">
        <v>11</v>
      </c>
      <c r="Q9" s="25"/>
      <c r="R9" s="2">
        <v>6</v>
      </c>
      <c r="S9" s="41" t="str">
        <f>[1]Свод!$B$8</f>
        <v>Інженерної педагогіки</v>
      </c>
      <c r="T9" s="28">
        <f>[1]Свод!$C$8</f>
        <v>0.74399999999999999</v>
      </c>
      <c r="U9" s="31"/>
      <c r="V9" s="18">
        <f t="shared" si="10"/>
        <v>7.4380165289256164</v>
      </c>
      <c r="W9" s="18">
        <f t="shared" si="11"/>
        <v>2.9834710743801631</v>
      </c>
      <c r="X9" s="18">
        <f t="shared" si="12"/>
        <v>45.256198347107429</v>
      </c>
      <c r="Y9" s="18">
        <f t="shared" si="13"/>
        <v>52.892561983471083</v>
      </c>
      <c r="Z9" s="18">
        <f t="shared" si="14"/>
        <v>7.4380165289256547E-2</v>
      </c>
      <c r="AA9" s="18">
        <f t="shared" si="15"/>
        <v>39.347107438016536</v>
      </c>
      <c r="AB9" s="18">
        <f t="shared" si="16"/>
        <v>247.34710743801651</v>
      </c>
      <c r="AC9" s="18">
        <f t="shared" si="17"/>
        <v>52.892561983471083</v>
      </c>
      <c r="AD9" s="18">
        <f t="shared" si="18"/>
        <v>27.801652892561989</v>
      </c>
      <c r="AE9" s="37">
        <f t="shared" si="19"/>
        <v>45.256198347107429</v>
      </c>
      <c r="AF9" s="37">
        <f t="shared" si="20"/>
        <v>52.892561983471083</v>
      </c>
    </row>
    <row r="10" spans="1:32" ht="11.25" customHeight="1">
      <c r="A10" s="13">
        <v>7</v>
      </c>
      <c r="B10" s="5" t="s">
        <v>12</v>
      </c>
      <c r="C10" s="8">
        <v>4</v>
      </c>
      <c r="D10" s="8">
        <v>15</v>
      </c>
      <c r="E10" s="2">
        <v>7</v>
      </c>
      <c r="F10" s="2">
        <v>8</v>
      </c>
      <c r="G10" s="2">
        <v>11</v>
      </c>
      <c r="H10" s="2">
        <v>22</v>
      </c>
      <c r="I10" s="2">
        <v>6</v>
      </c>
      <c r="J10" s="2">
        <v>18</v>
      </c>
      <c r="K10" s="42">
        <v>10</v>
      </c>
      <c r="L10" s="42">
        <v>2</v>
      </c>
      <c r="M10" s="42">
        <v>3</v>
      </c>
      <c r="N10" s="17">
        <f t="shared" si="0"/>
        <v>9.6363636363636367</v>
      </c>
      <c r="O10" s="17">
        <f t="shared" si="1"/>
        <v>6.4073821061760832</v>
      </c>
      <c r="P10" s="2">
        <v>11</v>
      </c>
      <c r="Q10" s="25"/>
      <c r="R10" s="2">
        <v>7</v>
      </c>
      <c r="S10" s="41" t="str">
        <f>[1]Свод!$B$9</f>
        <v>Промислової теплоенергетики</v>
      </c>
      <c r="T10" s="28">
        <f>[1]Свод!$C$9</f>
        <v>0.73070000000000002</v>
      </c>
      <c r="U10" s="31"/>
      <c r="V10" s="18">
        <f t="shared" si="10"/>
        <v>31.768595041322317</v>
      </c>
      <c r="W10" s="18">
        <f t="shared" si="11"/>
        <v>28.76859504132231</v>
      </c>
      <c r="X10" s="18">
        <f t="shared" si="12"/>
        <v>6.9504132231404974</v>
      </c>
      <c r="Y10" s="18">
        <f t="shared" si="13"/>
        <v>2.677685950413224</v>
      </c>
      <c r="Z10" s="18">
        <f t="shared" si="14"/>
        <v>1.8595041322314041</v>
      </c>
      <c r="AA10" s="18">
        <f t="shared" si="15"/>
        <v>152.85950413223139</v>
      </c>
      <c r="AB10" s="18">
        <f t="shared" si="16"/>
        <v>13.223140495867771</v>
      </c>
      <c r="AC10" s="18">
        <f t="shared" si="17"/>
        <v>69.950413223140487</v>
      </c>
      <c r="AD10" s="18">
        <f t="shared" si="18"/>
        <v>0.13223140495867744</v>
      </c>
      <c r="AE10" s="37">
        <f t="shared" si="19"/>
        <v>58.314049586776868</v>
      </c>
      <c r="AF10" s="37">
        <f t="shared" si="20"/>
        <v>44.041322314049594</v>
      </c>
    </row>
    <row r="11" spans="1:32" ht="12" customHeight="1">
      <c r="A11" s="13">
        <v>8</v>
      </c>
      <c r="B11" s="5" t="s">
        <v>20</v>
      </c>
      <c r="C11" s="8">
        <v>9</v>
      </c>
      <c r="D11" s="8">
        <v>9</v>
      </c>
      <c r="E11" s="2">
        <v>9</v>
      </c>
      <c r="F11" s="2">
        <v>6</v>
      </c>
      <c r="G11" s="2">
        <v>15</v>
      </c>
      <c r="H11" s="2">
        <v>11</v>
      </c>
      <c r="I11" s="2">
        <v>28</v>
      </c>
      <c r="J11" s="2">
        <v>12</v>
      </c>
      <c r="K11" s="42">
        <v>7</v>
      </c>
      <c r="L11" s="42">
        <v>7</v>
      </c>
      <c r="M11" s="42">
        <v>6</v>
      </c>
      <c r="N11" s="17">
        <f t="shared" si="0"/>
        <v>10.818181818181818</v>
      </c>
      <c r="O11" s="17">
        <f t="shared" si="1"/>
        <v>6.3216798688035736</v>
      </c>
      <c r="P11" s="2">
        <v>11</v>
      </c>
      <c r="Q11" s="25"/>
      <c r="R11" s="2">
        <v>8</v>
      </c>
      <c r="S11" s="41" t="str">
        <f>[1]Свод!$B$10</f>
        <v>Економіки та підприємництва</v>
      </c>
      <c r="T11" s="28">
        <f>[1]Свод!$C$10</f>
        <v>0.70379999999999998</v>
      </c>
      <c r="U11" s="31"/>
      <c r="V11" s="18">
        <f t="shared" si="10"/>
        <v>3.3057851239669427</v>
      </c>
      <c r="W11" s="18">
        <f t="shared" si="11"/>
        <v>3.3057851239669427</v>
      </c>
      <c r="X11" s="18">
        <f t="shared" si="12"/>
        <v>3.3057851239669427</v>
      </c>
      <c r="Y11" s="18">
        <f t="shared" si="13"/>
        <v>23.214876033057852</v>
      </c>
      <c r="Z11" s="18">
        <f t="shared" si="14"/>
        <v>17.487603305785122</v>
      </c>
      <c r="AA11" s="18">
        <f t="shared" si="15"/>
        <v>3.305785123966936E-2</v>
      </c>
      <c r="AB11" s="18">
        <f t="shared" si="16"/>
        <v>295.21487603305781</v>
      </c>
      <c r="AC11" s="18">
        <f t="shared" si="17"/>
        <v>1.3966942148760326</v>
      </c>
      <c r="AD11" s="18">
        <f t="shared" si="18"/>
        <v>14.578512396694217</v>
      </c>
      <c r="AE11" s="37">
        <f t="shared" si="19"/>
        <v>14.578512396694217</v>
      </c>
      <c r="AF11" s="37">
        <f t="shared" si="20"/>
        <v>23.214876033057852</v>
      </c>
    </row>
    <row r="12" spans="1:32" ht="14.25" customHeight="1">
      <c r="A12" s="13">
        <v>9</v>
      </c>
      <c r="B12" s="5" t="s">
        <v>4</v>
      </c>
      <c r="C12" s="8">
        <v>11</v>
      </c>
      <c r="D12" s="8">
        <v>5</v>
      </c>
      <c r="E12" s="2">
        <v>1</v>
      </c>
      <c r="F12" s="2">
        <v>18</v>
      </c>
      <c r="G12" s="2">
        <v>5</v>
      </c>
      <c r="H12" s="2">
        <v>5</v>
      </c>
      <c r="I12" s="2">
        <v>18</v>
      </c>
      <c r="J12" s="2">
        <v>16</v>
      </c>
      <c r="K12" s="42">
        <v>15</v>
      </c>
      <c r="L12" s="42">
        <v>21</v>
      </c>
      <c r="M12" s="42">
        <v>10</v>
      </c>
      <c r="N12" s="17">
        <f t="shared" si="0"/>
        <v>11.363636363636363</v>
      </c>
      <c r="O12" s="17">
        <f t="shared" si="1"/>
        <v>6.6824056637221183</v>
      </c>
      <c r="P12" s="2">
        <v>11</v>
      </c>
      <c r="Q12" s="25"/>
      <c r="R12" s="2">
        <v>9</v>
      </c>
      <c r="S12" s="41" t="str">
        <f>[1]Свод!$B$11</f>
        <v>Термічної обробки металів</v>
      </c>
      <c r="T12" s="28">
        <f>[1]Свод!$C$11</f>
        <v>0.68899999999999995</v>
      </c>
      <c r="U12" s="31"/>
      <c r="V12" s="18">
        <f t="shared" si="10"/>
        <v>0.13223140495867744</v>
      </c>
      <c r="W12" s="18">
        <f t="shared" si="11"/>
        <v>40.495867768595041</v>
      </c>
      <c r="X12" s="18">
        <f t="shared" si="12"/>
        <v>107.40495867768594</v>
      </c>
      <c r="Y12" s="18">
        <f t="shared" si="13"/>
        <v>44.041322314049594</v>
      </c>
      <c r="Z12" s="18">
        <f t="shared" si="14"/>
        <v>40.495867768595041</v>
      </c>
      <c r="AA12" s="18">
        <f t="shared" si="15"/>
        <v>40.495867768595041</v>
      </c>
      <c r="AB12" s="18">
        <f t="shared" si="16"/>
        <v>44.041322314049594</v>
      </c>
      <c r="AC12" s="18">
        <f t="shared" si="17"/>
        <v>21.495867768595044</v>
      </c>
      <c r="AD12" s="18">
        <f t="shared" si="18"/>
        <v>13.223140495867771</v>
      </c>
      <c r="AE12" s="37">
        <f t="shared" si="19"/>
        <v>92.859504132231407</v>
      </c>
      <c r="AF12" s="37">
        <f t="shared" si="20"/>
        <v>1.8595041322314041</v>
      </c>
    </row>
    <row r="13" spans="1:32" ht="13.5" customHeight="1">
      <c r="A13" s="13">
        <v>10</v>
      </c>
      <c r="B13" s="5" t="s">
        <v>3</v>
      </c>
      <c r="C13" s="8">
        <v>24</v>
      </c>
      <c r="D13" s="8">
        <v>2</v>
      </c>
      <c r="E13" s="2">
        <v>2</v>
      </c>
      <c r="F13" s="2">
        <v>7</v>
      </c>
      <c r="G13" s="2">
        <v>7</v>
      </c>
      <c r="H13" s="2">
        <v>18</v>
      </c>
      <c r="I13" s="2">
        <v>9</v>
      </c>
      <c r="J13" s="2">
        <v>17</v>
      </c>
      <c r="K13" s="42">
        <v>1</v>
      </c>
      <c r="L13" s="42">
        <v>25</v>
      </c>
      <c r="M13" s="42">
        <v>18</v>
      </c>
      <c r="N13" s="17">
        <f t="shared" si="0"/>
        <v>11.818181818181818</v>
      </c>
      <c r="O13" s="17">
        <f t="shared" si="1"/>
        <v>8.8861485674974148</v>
      </c>
      <c r="P13" s="2">
        <v>11</v>
      </c>
      <c r="Q13" s="25"/>
      <c r="R13" s="2">
        <v>10</v>
      </c>
      <c r="S13" s="41" t="str">
        <f>[1]Свод!$B$12</f>
        <v>Обробки металів тиском</v>
      </c>
      <c r="T13" s="28">
        <f>[1]Свод!$C$12</f>
        <v>0.6845</v>
      </c>
      <c r="U13" s="31"/>
      <c r="V13" s="18">
        <f t="shared" si="10"/>
        <v>148.39669421487602</v>
      </c>
      <c r="W13" s="18">
        <f t="shared" si="11"/>
        <v>96.396694214876035</v>
      </c>
      <c r="X13" s="18">
        <f t="shared" si="12"/>
        <v>96.396694214876035</v>
      </c>
      <c r="Y13" s="18">
        <f t="shared" si="13"/>
        <v>23.214876033057852</v>
      </c>
      <c r="Z13" s="18">
        <f t="shared" si="14"/>
        <v>23.214876033057852</v>
      </c>
      <c r="AA13" s="18">
        <f t="shared" si="15"/>
        <v>38.214876033057848</v>
      </c>
      <c r="AB13" s="18">
        <f t="shared" si="16"/>
        <v>7.9421487603305794</v>
      </c>
      <c r="AC13" s="18">
        <f t="shared" si="17"/>
        <v>26.851239669421485</v>
      </c>
      <c r="AD13" s="18">
        <f t="shared" si="18"/>
        <v>117.03305785123968</v>
      </c>
      <c r="AE13" s="37">
        <f t="shared" si="19"/>
        <v>173.7603305785124</v>
      </c>
      <c r="AF13" s="37">
        <f t="shared" si="20"/>
        <v>38.214876033057848</v>
      </c>
    </row>
    <row r="14" spans="1:32" ht="12.75" customHeight="1">
      <c r="A14" s="13">
        <v>11</v>
      </c>
      <c r="B14" s="5" t="s">
        <v>44</v>
      </c>
      <c r="C14" s="8">
        <v>0</v>
      </c>
      <c r="D14" s="8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42">
        <v>17</v>
      </c>
      <c r="L14" s="42">
        <v>6</v>
      </c>
      <c r="M14" s="42">
        <v>17</v>
      </c>
      <c r="N14" s="17">
        <f t="shared" si="0"/>
        <v>13.333333333333334</v>
      </c>
      <c r="O14" s="17">
        <f t="shared" si="1"/>
        <v>6.3508529610858835</v>
      </c>
      <c r="P14" s="2">
        <v>3</v>
      </c>
      <c r="Q14" s="25"/>
      <c r="R14" s="2">
        <v>11</v>
      </c>
      <c r="S14" s="41" t="str">
        <f>[1]Свод!$B$13</f>
        <v>Матеріалознавства</v>
      </c>
      <c r="T14" s="28">
        <f>[1]Свод!$C$13</f>
        <v>0.66859999999999997</v>
      </c>
      <c r="U14" s="31"/>
      <c r="V14" s="18">
        <f t="shared" si="10"/>
        <v>0</v>
      </c>
      <c r="W14" s="18">
        <f t="shared" si="11"/>
        <v>0</v>
      </c>
      <c r="X14" s="18">
        <f t="shared" si="12"/>
        <v>0</v>
      </c>
      <c r="Y14" s="18">
        <f t="shared" si="13"/>
        <v>0</v>
      </c>
      <c r="Z14" s="18">
        <f t="shared" si="14"/>
        <v>0</v>
      </c>
      <c r="AA14" s="18">
        <f t="shared" si="15"/>
        <v>0</v>
      </c>
      <c r="AB14" s="18">
        <f t="shared" si="16"/>
        <v>0</v>
      </c>
      <c r="AC14" s="18">
        <f t="shared" si="17"/>
        <v>0</v>
      </c>
      <c r="AD14" s="18">
        <f t="shared" si="18"/>
        <v>13.444444444444439</v>
      </c>
      <c r="AE14" s="37">
        <f t="shared" si="19"/>
        <v>53.777777777777786</v>
      </c>
      <c r="AF14" s="37">
        <f t="shared" si="20"/>
        <v>13.444444444444439</v>
      </c>
    </row>
    <row r="15" spans="1:32">
      <c r="A15" s="13">
        <v>12</v>
      </c>
      <c r="B15" s="5" t="s">
        <v>37</v>
      </c>
      <c r="C15" s="8"/>
      <c r="D15" s="8"/>
      <c r="E15" s="2"/>
      <c r="F15" s="2"/>
      <c r="G15" s="2"/>
      <c r="H15" s="2"/>
      <c r="I15" s="2"/>
      <c r="J15" s="2">
        <v>6</v>
      </c>
      <c r="K15" s="42">
        <v>16</v>
      </c>
      <c r="L15" s="42">
        <v>20</v>
      </c>
      <c r="M15" s="42">
        <v>15</v>
      </c>
      <c r="N15" s="17">
        <f t="shared" si="0"/>
        <v>14.25</v>
      </c>
      <c r="O15" s="17">
        <f t="shared" si="1"/>
        <v>5.9090326337452783</v>
      </c>
      <c r="P15" s="2">
        <v>4</v>
      </c>
      <c r="Q15" s="25"/>
      <c r="R15" s="2">
        <v>12</v>
      </c>
      <c r="S15" s="41" t="str">
        <f>[1]Свод!$B$14</f>
        <v xml:space="preserve">Електричної інженерії та автоматизації, інжинірингу з галузевого машинобудування (КМІ) </v>
      </c>
      <c r="T15" s="28">
        <f>[1]Свод!$C$14</f>
        <v>0.63939999999999997</v>
      </c>
      <c r="U15" s="31"/>
      <c r="V15" s="18">
        <f t="shared" si="10"/>
        <v>0</v>
      </c>
      <c r="W15" s="18">
        <f t="shared" si="11"/>
        <v>0</v>
      </c>
      <c r="X15" s="18">
        <f t="shared" si="12"/>
        <v>0</v>
      </c>
      <c r="Y15" s="18">
        <f t="shared" si="13"/>
        <v>0</v>
      </c>
      <c r="Z15" s="18">
        <f t="shared" si="14"/>
        <v>0</v>
      </c>
      <c r="AA15" s="18">
        <f t="shared" si="15"/>
        <v>0</v>
      </c>
      <c r="AB15" s="18">
        <f t="shared" si="16"/>
        <v>0</v>
      </c>
      <c r="AC15" s="18">
        <f t="shared" si="17"/>
        <v>68.0625</v>
      </c>
      <c r="AD15" s="18">
        <f t="shared" si="18"/>
        <v>3.0625</v>
      </c>
      <c r="AE15" s="37">
        <f t="shared" si="19"/>
        <v>33.0625</v>
      </c>
      <c r="AF15" s="37">
        <f t="shared" si="20"/>
        <v>0.5625</v>
      </c>
    </row>
    <row r="16" spans="1:32" ht="12.75" customHeight="1">
      <c r="A16" s="13">
        <v>13</v>
      </c>
      <c r="B16" s="5" t="s">
        <v>6</v>
      </c>
      <c r="C16" s="8">
        <v>21</v>
      </c>
      <c r="D16" s="8">
        <v>31</v>
      </c>
      <c r="E16" s="2">
        <v>13</v>
      </c>
      <c r="F16" s="2">
        <v>20</v>
      </c>
      <c r="G16" s="2">
        <v>10</v>
      </c>
      <c r="H16" s="2">
        <v>20</v>
      </c>
      <c r="I16" s="2">
        <v>7</v>
      </c>
      <c r="J16" s="2">
        <v>7</v>
      </c>
      <c r="K16" s="42">
        <v>14</v>
      </c>
      <c r="L16" s="42">
        <v>5</v>
      </c>
      <c r="M16" s="42">
        <v>9</v>
      </c>
      <c r="N16" s="17">
        <f t="shared" si="0"/>
        <v>14.272727272727273</v>
      </c>
      <c r="O16" s="17">
        <f t="shared" si="1"/>
        <v>7.9383991974567403</v>
      </c>
      <c r="P16" s="2">
        <v>11</v>
      </c>
      <c r="Q16" s="25"/>
      <c r="R16" s="2">
        <v>13</v>
      </c>
      <c r="S16" s="41" t="str">
        <f>[1]Свод!$B$15</f>
        <v>Електрометалургії</v>
      </c>
      <c r="T16" s="28">
        <f>[1]Свод!$C$15</f>
        <v>0.62719999999999998</v>
      </c>
      <c r="U16" s="31"/>
      <c r="V16" s="18">
        <f t="shared" si="10"/>
        <v>45.256198347107429</v>
      </c>
      <c r="W16" s="18">
        <f t="shared" si="11"/>
        <v>279.80165289256195</v>
      </c>
      <c r="X16" s="18">
        <f t="shared" si="12"/>
        <v>1.6198347107438034</v>
      </c>
      <c r="Y16" s="18">
        <f t="shared" si="13"/>
        <v>32.801652892561975</v>
      </c>
      <c r="Z16" s="18">
        <f t="shared" si="14"/>
        <v>18.256198347107443</v>
      </c>
      <c r="AA16" s="18">
        <f t="shared" si="15"/>
        <v>32.801652892561975</v>
      </c>
      <c r="AB16" s="18">
        <f t="shared" si="16"/>
        <v>52.892561983471083</v>
      </c>
      <c r="AC16" s="18">
        <f t="shared" si="17"/>
        <v>52.892561983471083</v>
      </c>
      <c r="AD16" s="18">
        <f t="shared" si="18"/>
        <v>7.4380165289256547E-2</v>
      </c>
      <c r="AE16" s="37">
        <f t="shared" si="19"/>
        <v>85.983471074380176</v>
      </c>
      <c r="AF16" s="37">
        <f t="shared" si="20"/>
        <v>27.801652892561989</v>
      </c>
    </row>
    <row r="17" spans="1:32" ht="15" customHeight="1">
      <c r="A17" s="13">
        <v>14</v>
      </c>
      <c r="B17" s="5" t="s">
        <v>13</v>
      </c>
      <c r="C17" s="8">
        <v>34</v>
      </c>
      <c r="D17" s="8">
        <v>10</v>
      </c>
      <c r="E17" s="2">
        <v>8</v>
      </c>
      <c r="F17" s="2">
        <v>13</v>
      </c>
      <c r="G17" s="2">
        <v>22</v>
      </c>
      <c r="H17" s="2">
        <v>24</v>
      </c>
      <c r="I17" s="2">
        <v>8</v>
      </c>
      <c r="J17" s="2">
        <v>13</v>
      </c>
      <c r="K17" s="42">
        <v>20</v>
      </c>
      <c r="L17" s="42">
        <v>8</v>
      </c>
      <c r="M17" s="42">
        <v>5</v>
      </c>
      <c r="N17" s="17">
        <f t="shared" si="0"/>
        <v>15</v>
      </c>
      <c r="O17" s="17">
        <f t="shared" si="1"/>
        <v>8.9218832092781852</v>
      </c>
      <c r="P17" s="2">
        <v>11</v>
      </c>
      <c r="Q17" s="25"/>
      <c r="R17" s="2">
        <v>14</v>
      </c>
      <c r="S17" s="41" t="str">
        <f>[1]Свод!$B$16</f>
        <v xml:space="preserve">Інжинірингу з галузевого машинобудування (КМІ) </v>
      </c>
      <c r="T17" s="28">
        <f>[1]Свод!$C$16</f>
        <v>0.622</v>
      </c>
      <c r="U17" s="31"/>
      <c r="V17" s="18">
        <f t="shared" si="10"/>
        <v>361</v>
      </c>
      <c r="W17" s="18">
        <f t="shared" si="11"/>
        <v>25</v>
      </c>
      <c r="X17" s="18">
        <f t="shared" si="12"/>
        <v>49</v>
      </c>
      <c r="Y17" s="18">
        <f t="shared" si="13"/>
        <v>4</v>
      </c>
      <c r="Z17" s="18">
        <f t="shared" si="14"/>
        <v>49</v>
      </c>
      <c r="AA17" s="18">
        <f t="shared" si="15"/>
        <v>81</v>
      </c>
      <c r="AB17" s="18">
        <f t="shared" si="16"/>
        <v>49</v>
      </c>
      <c r="AC17" s="18">
        <f t="shared" si="17"/>
        <v>4</v>
      </c>
      <c r="AD17" s="18">
        <f t="shared" si="18"/>
        <v>25</v>
      </c>
      <c r="AE17" s="37">
        <f t="shared" si="19"/>
        <v>49</v>
      </c>
      <c r="AF17" s="37">
        <f t="shared" si="20"/>
        <v>100</v>
      </c>
    </row>
    <row r="18" spans="1:32" ht="13.5" customHeight="1">
      <c r="A18" s="13">
        <v>15</v>
      </c>
      <c r="B18" s="5" t="s">
        <v>33</v>
      </c>
      <c r="C18" s="8">
        <v>10</v>
      </c>
      <c r="D18" s="8">
        <v>7</v>
      </c>
      <c r="E18" s="2">
        <v>3</v>
      </c>
      <c r="F18" s="2">
        <v>22</v>
      </c>
      <c r="G18" s="2">
        <v>16</v>
      </c>
      <c r="H18" s="2">
        <v>12</v>
      </c>
      <c r="I18" s="2">
        <v>24</v>
      </c>
      <c r="J18" s="2">
        <v>23</v>
      </c>
      <c r="K18" s="42">
        <v>9</v>
      </c>
      <c r="L18" s="42">
        <v>12</v>
      </c>
      <c r="M18" s="42">
        <v>30</v>
      </c>
      <c r="N18" s="17">
        <f t="shared" si="0"/>
        <v>15.272727272727273</v>
      </c>
      <c r="O18" s="17">
        <f t="shared" si="1"/>
        <v>8.4034624898420187</v>
      </c>
      <c r="P18" s="2">
        <v>11</v>
      </c>
      <c r="Q18" s="25"/>
      <c r="R18" s="2">
        <v>15</v>
      </c>
      <c r="S18" s="41" t="str">
        <f>[1]Свод!$B$17</f>
        <v>Екології, теплотехніки та охорони праці</v>
      </c>
      <c r="T18" s="28">
        <f>[1]Свод!$C$17</f>
        <v>0.61770000000000003</v>
      </c>
      <c r="U18" s="31"/>
      <c r="V18" s="18">
        <f t="shared" si="10"/>
        <v>27.801652892561989</v>
      </c>
      <c r="W18" s="18">
        <f t="shared" si="11"/>
        <v>68.43801652892563</v>
      </c>
      <c r="X18" s="18">
        <f t="shared" si="12"/>
        <v>150.61983471074382</v>
      </c>
      <c r="Y18" s="18">
        <f t="shared" si="13"/>
        <v>45.256198347107429</v>
      </c>
      <c r="Z18" s="18">
        <f t="shared" si="14"/>
        <v>0.52892561983470976</v>
      </c>
      <c r="AA18" s="18">
        <f t="shared" si="15"/>
        <v>10.710743801652896</v>
      </c>
      <c r="AB18" s="18">
        <f t="shared" si="16"/>
        <v>76.165289256198335</v>
      </c>
      <c r="AC18" s="18">
        <f t="shared" si="17"/>
        <v>59.710743801652882</v>
      </c>
      <c r="AD18" s="18">
        <f t="shared" si="18"/>
        <v>39.347107438016536</v>
      </c>
      <c r="AE18" s="37">
        <f t="shared" si="19"/>
        <v>10.710743801652896</v>
      </c>
      <c r="AF18" s="37">
        <f t="shared" si="20"/>
        <v>216.89256198347107</v>
      </c>
    </row>
    <row r="19" spans="1:32" ht="15.75" customHeight="1">
      <c r="A19" s="13">
        <v>16</v>
      </c>
      <c r="B19" s="5" t="s">
        <v>10</v>
      </c>
      <c r="C19" s="8">
        <v>18</v>
      </c>
      <c r="D19" s="8">
        <v>32</v>
      </c>
      <c r="E19" s="2">
        <v>6</v>
      </c>
      <c r="F19" s="2">
        <v>11</v>
      </c>
      <c r="G19" s="2">
        <v>28</v>
      </c>
      <c r="H19" s="2">
        <v>2</v>
      </c>
      <c r="I19" s="2">
        <v>13</v>
      </c>
      <c r="J19" s="2">
        <v>21</v>
      </c>
      <c r="K19" s="42">
        <v>11</v>
      </c>
      <c r="L19" s="42">
        <v>9</v>
      </c>
      <c r="M19" s="42">
        <v>23</v>
      </c>
      <c r="N19" s="17">
        <f t="shared" si="0"/>
        <v>15.818181818181818</v>
      </c>
      <c r="O19" s="17">
        <f t="shared" si="1"/>
        <v>9.3895493163216504</v>
      </c>
      <c r="P19" s="2">
        <v>11</v>
      </c>
      <c r="Q19" s="25"/>
      <c r="R19" s="2">
        <v>16</v>
      </c>
      <c r="S19" s="41" t="str">
        <f>[1]Свод!$B$18</f>
        <v xml:space="preserve">Металургійних технологій (КМІ) </v>
      </c>
      <c r="T19" s="28">
        <f>[1]Свод!$C$18</f>
        <v>0.6149</v>
      </c>
      <c r="U19" s="31"/>
      <c r="V19" s="18">
        <f t="shared" si="10"/>
        <v>4.7603305785123959</v>
      </c>
      <c r="W19" s="18">
        <f t="shared" si="11"/>
        <v>261.85123966942143</v>
      </c>
      <c r="X19" s="18">
        <f t="shared" si="12"/>
        <v>96.396694214876035</v>
      </c>
      <c r="Y19" s="18">
        <f t="shared" si="13"/>
        <v>23.214876033057852</v>
      </c>
      <c r="Z19" s="18">
        <f t="shared" si="14"/>
        <v>148.39669421487602</v>
      </c>
      <c r="AA19" s="18">
        <f t="shared" si="15"/>
        <v>190.94214876033058</v>
      </c>
      <c r="AB19" s="18">
        <f t="shared" si="16"/>
        <v>7.9421487603305794</v>
      </c>
      <c r="AC19" s="18">
        <f t="shared" si="17"/>
        <v>26.851239669421485</v>
      </c>
      <c r="AD19" s="18">
        <f t="shared" si="18"/>
        <v>23.214876033057852</v>
      </c>
      <c r="AE19" s="37">
        <f t="shared" si="19"/>
        <v>46.487603305785129</v>
      </c>
      <c r="AF19" s="37">
        <f t="shared" si="20"/>
        <v>51.578512396694215</v>
      </c>
    </row>
    <row r="20" spans="1:32" ht="12.75" customHeight="1">
      <c r="A20" s="13">
        <v>17</v>
      </c>
      <c r="B20" s="5" t="s">
        <v>40</v>
      </c>
      <c r="C20" s="8">
        <v>26</v>
      </c>
      <c r="D20" s="8">
        <v>19</v>
      </c>
      <c r="E20" s="2">
        <v>21</v>
      </c>
      <c r="F20" s="2">
        <v>24</v>
      </c>
      <c r="G20" s="2">
        <v>17</v>
      </c>
      <c r="H20" s="2">
        <v>17</v>
      </c>
      <c r="I20" s="2">
        <v>12</v>
      </c>
      <c r="J20" s="2">
        <v>19</v>
      </c>
      <c r="K20" s="42">
        <v>8</v>
      </c>
      <c r="L20" s="42">
        <v>3</v>
      </c>
      <c r="M20" s="42">
        <v>8</v>
      </c>
      <c r="N20" s="17">
        <f t="shared" si="0"/>
        <v>15.818181818181818</v>
      </c>
      <c r="O20" s="17">
        <f t="shared" si="1"/>
        <v>7.222439779163019</v>
      </c>
      <c r="P20" s="2">
        <v>11</v>
      </c>
      <c r="Q20" s="25"/>
      <c r="R20" s="2">
        <v>17</v>
      </c>
      <c r="S20" s="41" t="str">
        <f>[1]Свод!$B$19</f>
        <v xml:space="preserve">Хімічних технологій та інженерії (КМІ)   </v>
      </c>
      <c r="T20" s="28">
        <f>[1]Свод!$C$19</f>
        <v>0.60229999999999995</v>
      </c>
      <c r="U20" s="31"/>
      <c r="V20" s="18">
        <f t="shared" si="10"/>
        <v>103.6694214876033</v>
      </c>
      <c r="W20" s="18">
        <f t="shared" si="11"/>
        <v>10.12396694214876</v>
      </c>
      <c r="X20" s="18">
        <f t="shared" si="12"/>
        <v>26.851239669421485</v>
      </c>
      <c r="Y20" s="18">
        <f t="shared" si="13"/>
        <v>66.942148760330582</v>
      </c>
      <c r="Z20" s="18">
        <f t="shared" si="14"/>
        <v>1.3966942148760326</v>
      </c>
      <c r="AA20" s="18">
        <f t="shared" si="15"/>
        <v>1.3966942148760326</v>
      </c>
      <c r="AB20" s="18">
        <f t="shared" si="16"/>
        <v>14.578512396694217</v>
      </c>
      <c r="AC20" s="18">
        <f t="shared" si="17"/>
        <v>10.12396694214876</v>
      </c>
      <c r="AD20" s="18">
        <f t="shared" si="18"/>
        <v>61.123966942148762</v>
      </c>
      <c r="AE20" s="37">
        <f t="shared" si="19"/>
        <v>164.30578512396696</v>
      </c>
      <c r="AF20" s="37">
        <f t="shared" si="20"/>
        <v>61.123966942148762</v>
      </c>
    </row>
    <row r="21" spans="1:32">
      <c r="A21" s="13">
        <v>18</v>
      </c>
      <c r="B21" s="5" t="s">
        <v>45</v>
      </c>
      <c r="C21" s="7"/>
      <c r="D21" s="8"/>
      <c r="E21" s="8"/>
      <c r="F21" s="2"/>
      <c r="G21" s="2"/>
      <c r="H21" s="2"/>
      <c r="I21" s="2"/>
      <c r="J21" s="2"/>
      <c r="K21" s="2"/>
      <c r="L21" s="42">
        <v>18</v>
      </c>
      <c r="M21" s="42">
        <v>14</v>
      </c>
      <c r="N21" s="17">
        <f t="shared" si="0"/>
        <v>16</v>
      </c>
      <c r="O21" s="17">
        <f t="shared" si="1"/>
        <v>2.8284271247461903</v>
      </c>
      <c r="P21" s="2">
        <v>2</v>
      </c>
      <c r="Q21" s="25"/>
      <c r="R21" s="2">
        <v>18</v>
      </c>
      <c r="S21" s="41" t="str">
        <f>[1]Свод!$B$20</f>
        <v>Ливарного виробництва</v>
      </c>
      <c r="T21" s="28">
        <f>[1]Свод!$C$20</f>
        <v>0.58899999999999997</v>
      </c>
      <c r="U21" s="31"/>
      <c r="V21" s="18">
        <f t="shared" si="10"/>
        <v>0</v>
      </c>
      <c r="W21" s="18">
        <f t="shared" si="11"/>
        <v>0</v>
      </c>
      <c r="X21" s="18">
        <f t="shared" si="12"/>
        <v>0</v>
      </c>
      <c r="Y21" s="18">
        <f t="shared" si="13"/>
        <v>0</v>
      </c>
      <c r="Z21" s="18">
        <f t="shared" si="14"/>
        <v>0</v>
      </c>
      <c r="AA21" s="18">
        <f t="shared" si="15"/>
        <v>0</v>
      </c>
      <c r="AB21" s="18">
        <f t="shared" si="16"/>
        <v>0</v>
      </c>
      <c r="AC21" s="18">
        <f t="shared" si="17"/>
        <v>0</v>
      </c>
      <c r="AD21" s="18">
        <f t="shared" si="18"/>
        <v>0</v>
      </c>
      <c r="AE21" s="37">
        <f t="shared" si="19"/>
        <v>4</v>
      </c>
      <c r="AF21" s="37">
        <f t="shared" si="20"/>
        <v>4</v>
      </c>
    </row>
    <row r="22" spans="1:32" ht="13.5" customHeight="1">
      <c r="A22" s="13">
        <v>19</v>
      </c>
      <c r="B22" s="5" t="s">
        <v>46</v>
      </c>
      <c r="C22" s="7"/>
      <c r="D22" s="7"/>
      <c r="E22" s="7"/>
      <c r="F22" s="8"/>
      <c r="G22" s="8"/>
      <c r="H22" s="2"/>
      <c r="I22" s="2"/>
      <c r="J22" s="2"/>
      <c r="K22" s="2"/>
      <c r="L22" s="2">
        <v>19</v>
      </c>
      <c r="M22" s="2">
        <v>16</v>
      </c>
      <c r="N22" s="17">
        <f t="shared" si="0"/>
        <v>17.5</v>
      </c>
      <c r="O22" s="17">
        <f t="shared" si="1"/>
        <v>2.1213203435596424</v>
      </c>
      <c r="P22" s="2">
        <v>2</v>
      </c>
      <c r="Q22" s="25"/>
      <c r="R22" s="2">
        <v>19</v>
      </c>
      <c r="S22" s="41" t="str">
        <f>[1]Свод!$B$21</f>
        <v>Металургії сталі</v>
      </c>
      <c r="T22" s="28">
        <f>[1]Свод!$C$21</f>
        <v>0.58819999999999995</v>
      </c>
      <c r="U22" s="31"/>
      <c r="V22" s="18">
        <f t="shared" si="10"/>
        <v>0</v>
      </c>
      <c r="W22" s="18">
        <f t="shared" si="11"/>
        <v>0</v>
      </c>
      <c r="X22" s="18">
        <f t="shared" si="12"/>
        <v>0</v>
      </c>
      <c r="Y22" s="18">
        <f t="shared" si="13"/>
        <v>0</v>
      </c>
      <c r="Z22" s="18">
        <f t="shared" si="14"/>
        <v>0</v>
      </c>
      <c r="AA22" s="18">
        <f t="shared" si="15"/>
        <v>0</v>
      </c>
      <c r="AB22" s="18">
        <f t="shared" si="16"/>
        <v>0</v>
      </c>
      <c r="AC22" s="18">
        <f t="shared" si="17"/>
        <v>0</v>
      </c>
      <c r="AD22" s="18">
        <f t="shared" si="18"/>
        <v>0</v>
      </c>
      <c r="AE22" s="37">
        <f t="shared" si="19"/>
        <v>2.25</v>
      </c>
      <c r="AF22" s="37">
        <f t="shared" si="20"/>
        <v>2.25</v>
      </c>
    </row>
    <row r="23" spans="1:32" ht="12.75" customHeight="1">
      <c r="A23" s="13">
        <v>20</v>
      </c>
      <c r="B23" s="5" t="s">
        <v>7</v>
      </c>
      <c r="C23" s="8">
        <v>7</v>
      </c>
      <c r="D23" s="8">
        <v>3</v>
      </c>
      <c r="E23" s="2">
        <v>23</v>
      </c>
      <c r="F23" s="2">
        <v>19</v>
      </c>
      <c r="G23" s="2">
        <v>25</v>
      </c>
      <c r="H23" s="2">
        <v>19</v>
      </c>
      <c r="I23" s="2">
        <v>19</v>
      </c>
      <c r="J23" s="2">
        <v>24</v>
      </c>
      <c r="K23" s="42">
        <v>33</v>
      </c>
      <c r="L23" s="42">
        <v>29</v>
      </c>
      <c r="M23" s="42">
        <v>29</v>
      </c>
      <c r="N23" s="17">
        <f t="shared" si="0"/>
        <v>20.90909090909091</v>
      </c>
      <c r="O23" s="17">
        <f t="shared" si="1"/>
        <v>9.1263853244813795</v>
      </c>
      <c r="P23" s="2">
        <v>11</v>
      </c>
      <c r="Q23" s="25"/>
      <c r="R23" s="2">
        <v>20</v>
      </c>
      <c r="S23" s="41" t="str">
        <f>[1]Свод!$B$22</f>
        <v>Інтелектуальної власності та управління проектами</v>
      </c>
      <c r="T23" s="28">
        <f>[1]Свод!$C$22</f>
        <v>0.58589999999999998</v>
      </c>
      <c r="U23" s="31"/>
      <c r="V23" s="18">
        <f t="shared" si="10"/>
        <v>193.4628099173554</v>
      </c>
      <c r="W23" s="18">
        <f t="shared" si="11"/>
        <v>320.73553719008265</v>
      </c>
      <c r="X23" s="18">
        <f t="shared" si="12"/>
        <v>4.3719008264462769</v>
      </c>
      <c r="Y23" s="18">
        <f t="shared" si="13"/>
        <v>3.6446280991735573</v>
      </c>
      <c r="Z23" s="18">
        <f t="shared" si="14"/>
        <v>16.735537190082638</v>
      </c>
      <c r="AA23" s="18">
        <f t="shared" si="15"/>
        <v>3.6446280991735573</v>
      </c>
      <c r="AB23" s="18">
        <f t="shared" si="16"/>
        <v>3.6446280991735573</v>
      </c>
      <c r="AC23" s="18">
        <f t="shared" si="17"/>
        <v>9.5537190082644567</v>
      </c>
      <c r="AD23" s="18">
        <f t="shared" si="18"/>
        <v>146.19008264462806</v>
      </c>
      <c r="AE23" s="37">
        <f t="shared" si="19"/>
        <v>65.462809917355358</v>
      </c>
      <c r="AF23" s="37">
        <f t="shared" si="20"/>
        <v>65.462809917355358</v>
      </c>
    </row>
    <row r="24" spans="1:32">
      <c r="A24" s="13">
        <v>21</v>
      </c>
      <c r="B24" s="82" t="s">
        <v>41</v>
      </c>
      <c r="C24" s="8">
        <v>0</v>
      </c>
      <c r="D24" s="8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42">
        <v>0</v>
      </c>
      <c r="L24" s="83">
        <v>22</v>
      </c>
      <c r="M24" s="83">
        <v>20</v>
      </c>
      <c r="N24" s="84">
        <f t="shared" si="0"/>
        <v>21</v>
      </c>
      <c r="O24" s="84">
        <f t="shared" si="1"/>
        <v>1.4142135623730951</v>
      </c>
      <c r="P24" s="2">
        <v>2</v>
      </c>
      <c r="Q24" s="25"/>
      <c r="R24" s="2">
        <v>21</v>
      </c>
      <c r="S24" s="41" t="str">
        <f>[1]Свод!$B$23</f>
        <v>Металургійного палива та вогнетривів</v>
      </c>
      <c r="T24" s="28">
        <f>[1]Свод!$C$23</f>
        <v>0.503</v>
      </c>
      <c r="U24" s="31"/>
      <c r="V24" s="18">
        <f t="shared" si="10"/>
        <v>0</v>
      </c>
      <c r="W24" s="18">
        <f t="shared" si="11"/>
        <v>0</v>
      </c>
      <c r="X24" s="18">
        <f t="shared" si="12"/>
        <v>0</v>
      </c>
      <c r="Y24" s="18">
        <f t="shared" si="13"/>
        <v>0</v>
      </c>
      <c r="Z24" s="18">
        <f t="shared" si="14"/>
        <v>0</v>
      </c>
      <c r="AA24" s="18">
        <f t="shared" si="15"/>
        <v>0</v>
      </c>
      <c r="AB24" s="18">
        <f t="shared" si="16"/>
        <v>0</v>
      </c>
      <c r="AC24" s="18">
        <f t="shared" si="17"/>
        <v>0</v>
      </c>
      <c r="AD24" s="18">
        <f t="shared" si="18"/>
        <v>0</v>
      </c>
      <c r="AE24" s="37">
        <f t="shared" si="19"/>
        <v>1</v>
      </c>
      <c r="AF24" s="37">
        <f t="shared" si="20"/>
        <v>1</v>
      </c>
    </row>
    <row r="25" spans="1:32" ht="14.25" customHeight="1">
      <c r="A25" s="13">
        <v>22</v>
      </c>
      <c r="B25" s="45" t="s">
        <v>47</v>
      </c>
      <c r="C25" s="44"/>
      <c r="D25" s="44"/>
      <c r="E25" s="44"/>
      <c r="F25" s="44"/>
      <c r="G25" s="44"/>
      <c r="H25" s="44"/>
      <c r="I25" s="44"/>
      <c r="J25" s="44"/>
      <c r="K25" s="44"/>
      <c r="L25" s="44">
        <v>30</v>
      </c>
      <c r="M25" s="44">
        <v>12</v>
      </c>
      <c r="N25" s="17">
        <f t="shared" si="0"/>
        <v>21</v>
      </c>
      <c r="O25" s="17">
        <f t="shared" si="1"/>
        <v>12.727922061357855</v>
      </c>
      <c r="P25" s="11">
        <v>2</v>
      </c>
      <c r="Q25" s="25"/>
      <c r="R25" s="2">
        <v>22</v>
      </c>
      <c r="S25" s="41" t="str">
        <f>[1]Свод!$B$24</f>
        <v xml:space="preserve">Адміністрування, управління та підпрємництва (ІнІФН) </v>
      </c>
      <c r="T25" s="28">
        <f>[1]Свод!$C$24</f>
        <v>0.47139999999999999</v>
      </c>
      <c r="U25" s="31"/>
      <c r="V25" s="18">
        <f t="shared" si="10"/>
        <v>0</v>
      </c>
      <c r="W25" s="18">
        <f t="shared" si="11"/>
        <v>0</v>
      </c>
      <c r="X25" s="18">
        <f t="shared" si="12"/>
        <v>0</v>
      </c>
      <c r="Y25" s="18">
        <f t="shared" si="13"/>
        <v>0</v>
      </c>
      <c r="Z25" s="18">
        <f t="shared" si="14"/>
        <v>0</v>
      </c>
      <c r="AA25" s="18">
        <f t="shared" si="15"/>
        <v>0</v>
      </c>
      <c r="AB25" s="18">
        <f t="shared" si="16"/>
        <v>0</v>
      </c>
      <c r="AC25" s="18">
        <f t="shared" si="17"/>
        <v>0</v>
      </c>
      <c r="AD25" s="18">
        <f t="shared" si="18"/>
        <v>0</v>
      </c>
      <c r="AE25" s="37">
        <f t="shared" si="19"/>
        <v>81</v>
      </c>
      <c r="AF25" s="37">
        <f t="shared" si="20"/>
        <v>81</v>
      </c>
    </row>
    <row r="26" spans="1:32">
      <c r="A26" s="13">
        <v>23</v>
      </c>
      <c r="B26" s="5" t="s">
        <v>8</v>
      </c>
      <c r="C26" s="8">
        <v>23</v>
      </c>
      <c r="D26" s="8">
        <v>4</v>
      </c>
      <c r="E26" s="2">
        <v>17</v>
      </c>
      <c r="F26" s="2">
        <v>26</v>
      </c>
      <c r="G26" s="2">
        <v>30</v>
      </c>
      <c r="H26" s="2">
        <v>21</v>
      </c>
      <c r="I26" s="2">
        <v>22</v>
      </c>
      <c r="J26" s="2">
        <v>15</v>
      </c>
      <c r="K26" s="42">
        <v>21</v>
      </c>
      <c r="L26" s="42">
        <v>31</v>
      </c>
      <c r="M26" s="42">
        <v>28</v>
      </c>
      <c r="N26" s="17">
        <f t="shared" si="0"/>
        <v>21.636363636363637</v>
      </c>
      <c r="O26" s="17">
        <f t="shared" si="1"/>
        <v>7.7236355076185106</v>
      </c>
      <c r="P26" s="2">
        <v>11</v>
      </c>
      <c r="Q26" s="25"/>
      <c r="R26" s="2">
        <v>23</v>
      </c>
      <c r="S26" s="41" t="str">
        <f>[1]Свод!$B$25</f>
        <v>Фінансів</v>
      </c>
      <c r="T26" s="28">
        <f>[1]Свод!$C$25</f>
        <v>0.46710000000000002</v>
      </c>
      <c r="U26" s="31"/>
      <c r="V26" s="18">
        <f t="shared" si="10"/>
        <v>1.8595041322314041</v>
      </c>
      <c r="W26" s="18">
        <f t="shared" si="11"/>
        <v>311.04132231404958</v>
      </c>
      <c r="X26" s="18">
        <f t="shared" si="12"/>
        <v>21.495867768595044</v>
      </c>
      <c r="Y26" s="18">
        <f t="shared" si="13"/>
        <v>19.041322314049584</v>
      </c>
      <c r="Z26" s="18">
        <f t="shared" si="14"/>
        <v>69.950413223140487</v>
      </c>
      <c r="AA26" s="18">
        <f t="shared" si="15"/>
        <v>0.40495867768595084</v>
      </c>
      <c r="AB26" s="18">
        <f t="shared" si="16"/>
        <v>0.13223140495867744</v>
      </c>
      <c r="AC26" s="18">
        <f t="shared" si="17"/>
        <v>44.041322314049594</v>
      </c>
      <c r="AD26" s="18">
        <f t="shared" si="18"/>
        <v>0.40495867768595084</v>
      </c>
      <c r="AE26" s="37">
        <f t="shared" si="19"/>
        <v>87.67768595041322</v>
      </c>
      <c r="AF26" s="37">
        <f t="shared" si="20"/>
        <v>40.495867768595041</v>
      </c>
    </row>
    <row r="27" spans="1:32" ht="13.5" customHeight="1">
      <c r="A27" s="13">
        <v>24</v>
      </c>
      <c r="B27" s="5" t="s">
        <v>39</v>
      </c>
      <c r="C27" s="8">
        <v>0</v>
      </c>
      <c r="D27" s="8">
        <v>0</v>
      </c>
      <c r="E27" s="2">
        <v>0</v>
      </c>
      <c r="F27" s="2">
        <v>0</v>
      </c>
      <c r="G27" s="2">
        <v>23</v>
      </c>
      <c r="H27" s="2">
        <v>16</v>
      </c>
      <c r="I27" s="2">
        <v>16</v>
      </c>
      <c r="J27" s="2">
        <v>20</v>
      </c>
      <c r="K27" s="42">
        <v>27</v>
      </c>
      <c r="L27" s="42">
        <v>26</v>
      </c>
      <c r="M27" s="42">
        <v>25</v>
      </c>
      <c r="N27" s="17">
        <f t="shared" si="0"/>
        <v>21.857142857142858</v>
      </c>
      <c r="O27" s="17">
        <f t="shared" si="1"/>
        <v>4.5981362684088802</v>
      </c>
      <c r="P27" s="2">
        <v>7</v>
      </c>
      <c r="Q27" s="25"/>
      <c r="R27" s="2">
        <v>24</v>
      </c>
      <c r="S27" s="41" t="str">
        <f>[1]Свод!$B$26</f>
        <v>Технології машинобудування</v>
      </c>
      <c r="T27" s="28">
        <f>[1]Свод!$C$26</f>
        <v>0.46210000000000001</v>
      </c>
      <c r="U27" s="31"/>
      <c r="V27" s="18">
        <f t="shared" si="10"/>
        <v>0</v>
      </c>
      <c r="W27" s="18">
        <f t="shared" si="11"/>
        <v>0</v>
      </c>
      <c r="X27" s="18">
        <f t="shared" si="12"/>
        <v>0</v>
      </c>
      <c r="Y27" s="18">
        <f t="shared" si="13"/>
        <v>0</v>
      </c>
      <c r="Z27" s="18">
        <f t="shared" si="14"/>
        <v>1.3061224489795906</v>
      </c>
      <c r="AA27" s="18">
        <f t="shared" si="15"/>
        <v>34.3061224489796</v>
      </c>
      <c r="AB27" s="18">
        <f t="shared" si="16"/>
        <v>34.3061224489796</v>
      </c>
      <c r="AC27" s="18">
        <f t="shared" si="17"/>
        <v>3.4489795918367365</v>
      </c>
      <c r="AD27" s="18">
        <f t="shared" si="18"/>
        <v>26.448979591836729</v>
      </c>
      <c r="AE27" s="37">
        <f t="shared" si="19"/>
        <v>17.163265306122444</v>
      </c>
      <c r="AF27" s="37">
        <f t="shared" si="20"/>
        <v>9.8775510204081609</v>
      </c>
    </row>
    <row r="28" spans="1:32" ht="13.5" customHeight="1">
      <c r="A28" s="13">
        <v>25</v>
      </c>
      <c r="B28" s="5" t="s">
        <v>14</v>
      </c>
      <c r="C28" s="8">
        <v>29</v>
      </c>
      <c r="D28" s="8">
        <v>25</v>
      </c>
      <c r="E28" s="2">
        <v>33</v>
      </c>
      <c r="F28" s="2">
        <v>30</v>
      </c>
      <c r="G28" s="2">
        <v>27</v>
      </c>
      <c r="H28" s="2">
        <v>30</v>
      </c>
      <c r="I28" s="2">
        <v>21</v>
      </c>
      <c r="J28" s="2">
        <v>9</v>
      </c>
      <c r="K28" s="42">
        <v>6</v>
      </c>
      <c r="L28" s="42">
        <v>24</v>
      </c>
      <c r="M28" s="42">
        <v>7</v>
      </c>
      <c r="N28" s="17">
        <f t="shared" si="0"/>
        <v>21.90909090909091</v>
      </c>
      <c r="O28" s="17">
        <f t="shared" si="1"/>
        <v>9.9343298259575157</v>
      </c>
      <c r="P28" s="2">
        <v>11</v>
      </c>
      <c r="Q28" s="25"/>
      <c r="R28" s="2">
        <v>25</v>
      </c>
      <c r="S28" s="41" t="str">
        <f>[1]Свод!$B$27</f>
        <v>Теорії металургійних процесів та хімії</v>
      </c>
      <c r="T28" s="28">
        <f>[1]Свод!$C$27</f>
        <v>0.45729999999999998</v>
      </c>
      <c r="U28" s="31"/>
      <c r="V28" s="18">
        <f t="shared" si="10"/>
        <v>50.280991735537178</v>
      </c>
      <c r="W28" s="18">
        <f t="shared" si="11"/>
        <v>9.5537190082644567</v>
      </c>
      <c r="X28" s="18">
        <f t="shared" si="12"/>
        <v>123.00826446280989</v>
      </c>
      <c r="Y28" s="18">
        <f t="shared" si="13"/>
        <v>65.462809917355358</v>
      </c>
      <c r="Z28" s="18">
        <f t="shared" si="14"/>
        <v>25.917355371900818</v>
      </c>
      <c r="AA28" s="18">
        <f t="shared" si="15"/>
        <v>65.462809917355358</v>
      </c>
      <c r="AB28" s="18">
        <f t="shared" si="16"/>
        <v>0.82644628099173734</v>
      </c>
      <c r="AC28" s="18">
        <f t="shared" si="17"/>
        <v>166.64462809917359</v>
      </c>
      <c r="AD28" s="18">
        <f t="shared" si="18"/>
        <v>253.09917355371903</v>
      </c>
      <c r="AE28" s="37">
        <f t="shared" si="19"/>
        <v>4.3719008264462769</v>
      </c>
      <c r="AF28" s="37">
        <f t="shared" si="20"/>
        <v>222.28099173553721</v>
      </c>
    </row>
    <row r="29" spans="1:32">
      <c r="A29" s="13">
        <v>26</v>
      </c>
      <c r="B29" s="5" t="s">
        <v>48</v>
      </c>
      <c r="C29" s="8"/>
      <c r="D29" s="8"/>
      <c r="E29" s="2">
        <v>0</v>
      </c>
      <c r="F29" s="2">
        <v>0</v>
      </c>
      <c r="G29" s="2">
        <v>0</v>
      </c>
      <c r="H29" s="2">
        <v>34</v>
      </c>
      <c r="I29" s="2">
        <v>17</v>
      </c>
      <c r="J29" s="2">
        <v>14</v>
      </c>
      <c r="K29" s="42">
        <v>13</v>
      </c>
      <c r="L29" s="42">
        <v>13</v>
      </c>
      <c r="M29" s="42">
        <v>22</v>
      </c>
      <c r="N29" s="17">
        <f t="shared" si="0"/>
        <v>22.6</v>
      </c>
      <c r="O29" s="17">
        <f t="shared" si="1"/>
        <v>10.246462804304715</v>
      </c>
      <c r="P29" s="2">
        <v>5</v>
      </c>
      <c r="Q29" s="25"/>
      <c r="R29" s="2">
        <v>26</v>
      </c>
      <c r="S29" s="41" t="str">
        <f>[1]Свод!$B$28</f>
        <v xml:space="preserve">Теорії, технології та автоматизації металургійних підприемств (ІнІФН) </v>
      </c>
      <c r="T29" s="28">
        <f>[1]Свод!$C$28</f>
        <v>0.45050000000000001</v>
      </c>
      <c r="U29" s="31"/>
      <c r="V29" s="18">
        <f t="shared" si="10"/>
        <v>0</v>
      </c>
      <c r="W29" s="18">
        <f t="shared" si="11"/>
        <v>0</v>
      </c>
      <c r="X29" s="18">
        <f t="shared" si="12"/>
        <v>0</v>
      </c>
      <c r="Y29" s="18">
        <f t="shared" si="13"/>
        <v>0</v>
      </c>
      <c r="Z29" s="18">
        <f t="shared" si="14"/>
        <v>0</v>
      </c>
      <c r="AA29" s="18">
        <f t="shared" si="15"/>
        <v>129.95999999999998</v>
      </c>
      <c r="AB29" s="18">
        <f t="shared" si="16"/>
        <v>31.360000000000017</v>
      </c>
      <c r="AC29" s="18">
        <f t="shared" si="17"/>
        <v>73.960000000000022</v>
      </c>
      <c r="AD29" s="18">
        <f t="shared" si="18"/>
        <v>92.160000000000025</v>
      </c>
      <c r="AE29" s="37">
        <f t="shared" si="19"/>
        <v>92.160000000000025</v>
      </c>
      <c r="AF29" s="37">
        <f t="shared" si="20"/>
        <v>0.36000000000000171</v>
      </c>
    </row>
    <row r="30" spans="1:32">
      <c r="A30" s="13">
        <v>27</v>
      </c>
      <c r="B30" s="5" t="s">
        <v>5</v>
      </c>
      <c r="C30" s="8">
        <v>0</v>
      </c>
      <c r="D30" s="8">
        <v>0</v>
      </c>
      <c r="E30" s="2">
        <v>0</v>
      </c>
      <c r="F30" s="2">
        <v>0</v>
      </c>
      <c r="G30" s="2">
        <v>0</v>
      </c>
      <c r="H30" s="2">
        <v>0</v>
      </c>
      <c r="I30" s="2">
        <v>10</v>
      </c>
      <c r="J30" s="2">
        <v>27</v>
      </c>
      <c r="K30" s="42">
        <v>32</v>
      </c>
      <c r="L30" s="42">
        <v>17</v>
      </c>
      <c r="M30" s="42">
        <v>27</v>
      </c>
      <c r="N30" s="17">
        <f t="shared" si="0"/>
        <v>22.6</v>
      </c>
      <c r="O30" s="17">
        <f t="shared" si="1"/>
        <v>8.9050547443572743</v>
      </c>
      <c r="P30" s="2">
        <v>5</v>
      </c>
      <c r="Q30" s="25"/>
      <c r="R30" s="2">
        <v>27</v>
      </c>
      <c r="S30" s="41" t="str">
        <f>[1]Свод!$B$29</f>
        <v>Технологічного проектування</v>
      </c>
      <c r="T30" s="28">
        <f>[1]Свод!$C$29</f>
        <v>0.41549999999999998</v>
      </c>
      <c r="U30" s="31"/>
      <c r="V30" s="18">
        <f t="shared" si="10"/>
        <v>0</v>
      </c>
      <c r="W30" s="18">
        <f t="shared" si="11"/>
        <v>0</v>
      </c>
      <c r="X30" s="18">
        <f t="shared" si="12"/>
        <v>0</v>
      </c>
      <c r="Y30" s="18">
        <f t="shared" si="13"/>
        <v>0</v>
      </c>
      <c r="Z30" s="18">
        <f t="shared" si="14"/>
        <v>0</v>
      </c>
      <c r="AA30" s="18">
        <f t="shared" si="15"/>
        <v>0</v>
      </c>
      <c r="AB30" s="18">
        <f t="shared" si="16"/>
        <v>158.76000000000005</v>
      </c>
      <c r="AC30" s="18">
        <f t="shared" si="17"/>
        <v>19.359999999999989</v>
      </c>
      <c r="AD30" s="18">
        <f t="shared" si="18"/>
        <v>88.359999999999971</v>
      </c>
      <c r="AE30" s="37">
        <f t="shared" si="19"/>
        <v>31.360000000000017</v>
      </c>
      <c r="AF30" s="37">
        <f t="shared" si="20"/>
        <v>19.359999999999989</v>
      </c>
    </row>
    <row r="31" spans="1:32">
      <c r="A31" s="13">
        <v>28</v>
      </c>
      <c r="B31" s="14" t="s">
        <v>18</v>
      </c>
      <c r="C31" s="8">
        <v>20</v>
      </c>
      <c r="D31" s="8">
        <v>18</v>
      </c>
      <c r="E31" s="2">
        <v>22</v>
      </c>
      <c r="F31" s="2">
        <v>27</v>
      </c>
      <c r="G31" s="2">
        <v>31</v>
      </c>
      <c r="H31" s="2">
        <v>14</v>
      </c>
      <c r="I31" s="2">
        <v>31</v>
      </c>
      <c r="J31" s="2">
        <v>29</v>
      </c>
      <c r="K31" s="42">
        <v>19</v>
      </c>
      <c r="L31" s="42">
        <v>15</v>
      </c>
      <c r="M31" s="42">
        <v>34</v>
      </c>
      <c r="N31" s="17">
        <f t="shared" si="0"/>
        <v>23.636363636363637</v>
      </c>
      <c r="O31" s="17">
        <f t="shared" si="1"/>
        <v>7.0181582665643454</v>
      </c>
      <c r="P31" s="2">
        <v>11</v>
      </c>
      <c r="Q31" s="25"/>
      <c r="R31" s="2">
        <v>28</v>
      </c>
      <c r="S31" s="41" t="str">
        <f>[1]Свод!$B$30</f>
        <v>Машин і агрегатів металургійного виробництва</v>
      </c>
      <c r="T31" s="28">
        <f>[1]Свод!$C$30</f>
        <v>0.41320000000000001</v>
      </c>
      <c r="U31" s="31"/>
      <c r="V31" s="18">
        <f t="shared" si="10"/>
        <v>13.223140495867771</v>
      </c>
      <c r="W31" s="18">
        <f t="shared" si="11"/>
        <v>31.768595041322317</v>
      </c>
      <c r="X31" s="18">
        <f t="shared" si="12"/>
        <v>2.677685950413224</v>
      </c>
      <c r="Y31" s="18">
        <f t="shared" si="13"/>
        <v>11.314049586776857</v>
      </c>
      <c r="Z31" s="18">
        <f t="shared" si="14"/>
        <v>54.223140495867767</v>
      </c>
      <c r="AA31" s="18">
        <f t="shared" si="15"/>
        <v>92.859504132231407</v>
      </c>
      <c r="AB31" s="18">
        <f t="shared" si="16"/>
        <v>54.223140495867767</v>
      </c>
      <c r="AC31" s="18">
        <f t="shared" si="17"/>
        <v>28.76859504132231</v>
      </c>
      <c r="AD31" s="18">
        <f t="shared" si="18"/>
        <v>21.495867768595044</v>
      </c>
      <c r="AE31" s="37">
        <f t="shared" si="19"/>
        <v>74.586776859504141</v>
      </c>
      <c r="AF31" s="37">
        <f t="shared" si="20"/>
        <v>107.40495867768594</v>
      </c>
    </row>
    <row r="32" spans="1:32" ht="14.25" customHeight="1">
      <c r="A32" s="13">
        <v>29</v>
      </c>
      <c r="B32" s="5" t="s">
        <v>50</v>
      </c>
      <c r="C32" s="8">
        <v>0</v>
      </c>
      <c r="D32" s="8">
        <v>0</v>
      </c>
      <c r="E32" s="2">
        <v>0</v>
      </c>
      <c r="F32" s="2">
        <v>0</v>
      </c>
      <c r="G32" s="2">
        <v>0</v>
      </c>
      <c r="H32" s="2">
        <v>0</v>
      </c>
      <c r="I32" s="2">
        <v>33</v>
      </c>
      <c r="J32" s="2">
        <v>25</v>
      </c>
      <c r="K32" s="42">
        <v>31</v>
      </c>
      <c r="L32" s="42">
        <v>14</v>
      </c>
      <c r="M32" s="42">
        <v>26</v>
      </c>
      <c r="N32" s="17">
        <f t="shared" si="0"/>
        <v>25.8</v>
      </c>
      <c r="O32" s="17">
        <f t="shared" si="1"/>
        <v>7.3959448348402379</v>
      </c>
      <c r="P32" s="2">
        <v>5</v>
      </c>
      <c r="Q32" s="25"/>
      <c r="R32" s="2">
        <v>29</v>
      </c>
      <c r="S32" s="41" t="str">
        <f>[1]Свод!$B$31</f>
        <v>Покриттів, композиційних матеріалів і захисту металів</v>
      </c>
      <c r="T32" s="28">
        <f>[1]Свод!$C$31</f>
        <v>0.41099999999999998</v>
      </c>
      <c r="U32" s="31"/>
      <c r="V32" s="18">
        <f t="shared" si="10"/>
        <v>0</v>
      </c>
      <c r="W32" s="18">
        <f t="shared" si="11"/>
        <v>0</v>
      </c>
      <c r="X32" s="18">
        <f t="shared" si="12"/>
        <v>0</v>
      </c>
      <c r="Y32" s="18">
        <f t="shared" si="13"/>
        <v>0</v>
      </c>
      <c r="Z32" s="18">
        <f t="shared" si="14"/>
        <v>0</v>
      </c>
      <c r="AA32" s="18">
        <f t="shared" si="15"/>
        <v>0</v>
      </c>
      <c r="AB32" s="18">
        <f t="shared" si="16"/>
        <v>51.839999999999989</v>
      </c>
      <c r="AC32" s="18">
        <f t="shared" si="17"/>
        <v>0.64000000000000112</v>
      </c>
      <c r="AD32" s="18">
        <f t="shared" si="18"/>
        <v>27.039999999999992</v>
      </c>
      <c r="AE32" s="37">
        <f t="shared" si="19"/>
        <v>139.24</v>
      </c>
      <c r="AF32" s="37">
        <f t="shared" si="20"/>
        <v>3.9999999999999716E-2</v>
      </c>
    </row>
    <row r="33" spans="1:32" ht="14.25" customHeight="1">
      <c r="A33" s="13">
        <v>30</v>
      </c>
      <c r="B33" s="5" t="s">
        <v>35</v>
      </c>
      <c r="C33" s="8"/>
      <c r="D33" s="8"/>
      <c r="E33" s="2"/>
      <c r="F33" s="2"/>
      <c r="G33" s="2"/>
      <c r="H33" s="2"/>
      <c r="I33" s="2">
        <v>20</v>
      </c>
      <c r="J33" s="2">
        <v>31</v>
      </c>
      <c r="K33" s="42">
        <v>24</v>
      </c>
      <c r="L33" s="42">
        <v>34</v>
      </c>
      <c r="M33" s="42">
        <v>21</v>
      </c>
      <c r="N33" s="17">
        <f t="shared" si="0"/>
        <v>26</v>
      </c>
      <c r="O33" s="17">
        <f t="shared" si="1"/>
        <v>6.2048368229954285</v>
      </c>
      <c r="P33" s="2">
        <v>5</v>
      </c>
      <c r="Q33" s="25"/>
      <c r="R33" s="2">
        <v>30</v>
      </c>
      <c r="S33" s="41" t="str">
        <f>[1]Свод!$B$32</f>
        <v>Якості, стандартизації та сертифікації</v>
      </c>
      <c r="T33" s="28">
        <f>[1]Свод!$C$32</f>
        <v>0.40849999999999997</v>
      </c>
      <c r="U33" s="31"/>
      <c r="V33" s="18">
        <f t="shared" si="10"/>
        <v>0</v>
      </c>
      <c r="W33" s="18">
        <f t="shared" si="11"/>
        <v>0</v>
      </c>
      <c r="X33" s="18">
        <f t="shared" si="12"/>
        <v>0</v>
      </c>
      <c r="Y33" s="18">
        <f t="shared" si="13"/>
        <v>0</v>
      </c>
      <c r="Z33" s="18">
        <f t="shared" si="14"/>
        <v>0</v>
      </c>
      <c r="AA33" s="18">
        <f t="shared" si="15"/>
        <v>0</v>
      </c>
      <c r="AB33" s="18">
        <f t="shared" si="16"/>
        <v>36</v>
      </c>
      <c r="AC33" s="18">
        <f t="shared" si="17"/>
        <v>25</v>
      </c>
      <c r="AD33" s="18">
        <f t="shared" si="18"/>
        <v>4</v>
      </c>
      <c r="AE33" s="37">
        <f t="shared" si="19"/>
        <v>64</v>
      </c>
      <c r="AF33" s="37">
        <f t="shared" si="20"/>
        <v>25</v>
      </c>
    </row>
    <row r="34" spans="1:32" ht="14.25" customHeight="1">
      <c r="A34" s="13">
        <v>31</v>
      </c>
      <c r="B34" s="5" t="s">
        <v>21</v>
      </c>
      <c r="C34" s="8">
        <v>0</v>
      </c>
      <c r="D34" s="8">
        <v>0</v>
      </c>
      <c r="E34" s="2">
        <v>0</v>
      </c>
      <c r="F34" s="2">
        <v>0</v>
      </c>
      <c r="G34" s="2">
        <v>0</v>
      </c>
      <c r="H34" s="2">
        <v>0</v>
      </c>
      <c r="I34" s="2">
        <v>27</v>
      </c>
      <c r="J34" s="2">
        <v>22</v>
      </c>
      <c r="K34" s="42">
        <v>26</v>
      </c>
      <c r="L34" s="42">
        <v>28</v>
      </c>
      <c r="M34" s="42">
        <v>32</v>
      </c>
      <c r="N34" s="17">
        <f t="shared" si="0"/>
        <v>27</v>
      </c>
      <c r="O34" s="17">
        <f t="shared" si="1"/>
        <v>3.6055512754639891</v>
      </c>
      <c r="P34" s="2">
        <v>5</v>
      </c>
      <c r="Q34" s="25"/>
      <c r="R34" s="2">
        <v>31</v>
      </c>
      <c r="S34" s="41" t="str">
        <f>[1]Свод!$B$33</f>
        <v xml:space="preserve">Машинобудування та менеджменту якості підприємств (ІнІФН) </v>
      </c>
      <c r="T34" s="28">
        <f>[1]Свод!$C$33</f>
        <v>0.40579999999999999</v>
      </c>
      <c r="U34" s="31"/>
      <c r="V34" s="18">
        <f t="shared" si="10"/>
        <v>0</v>
      </c>
      <c r="W34" s="18">
        <f t="shared" si="11"/>
        <v>0</v>
      </c>
      <c r="X34" s="18">
        <f t="shared" si="12"/>
        <v>0</v>
      </c>
      <c r="Y34" s="18">
        <f t="shared" si="13"/>
        <v>0</v>
      </c>
      <c r="Z34" s="18">
        <f t="shared" si="14"/>
        <v>0</v>
      </c>
      <c r="AA34" s="18">
        <f t="shared" si="15"/>
        <v>0</v>
      </c>
      <c r="AB34" s="18">
        <f t="shared" si="16"/>
        <v>0</v>
      </c>
      <c r="AC34" s="18">
        <f t="shared" si="17"/>
        <v>25</v>
      </c>
      <c r="AD34" s="18">
        <f t="shared" si="18"/>
        <v>1</v>
      </c>
      <c r="AE34" s="37">
        <f t="shared" si="19"/>
        <v>1</v>
      </c>
      <c r="AF34" s="37">
        <f t="shared" si="20"/>
        <v>25</v>
      </c>
    </row>
    <row r="35" spans="1:32">
      <c r="A35" s="13">
        <v>32</v>
      </c>
      <c r="B35" s="5" t="s">
        <v>11</v>
      </c>
      <c r="C35" s="8">
        <v>33</v>
      </c>
      <c r="D35" s="8">
        <v>36</v>
      </c>
      <c r="E35" s="2">
        <v>29</v>
      </c>
      <c r="F35" s="2">
        <v>31</v>
      </c>
      <c r="G35" s="2">
        <v>29</v>
      </c>
      <c r="H35" s="2">
        <v>25</v>
      </c>
      <c r="I35" s="2">
        <v>23</v>
      </c>
      <c r="J35" s="2">
        <v>30</v>
      </c>
      <c r="K35" s="42">
        <v>23</v>
      </c>
      <c r="L35" s="42">
        <v>32</v>
      </c>
      <c r="M35" s="42">
        <v>36</v>
      </c>
      <c r="N35" s="17">
        <f t="shared" si="0"/>
        <v>29.727272727272727</v>
      </c>
      <c r="O35" s="17">
        <f t="shared" si="1"/>
        <v>4.5845590647500467</v>
      </c>
      <c r="P35" s="2">
        <v>11</v>
      </c>
      <c r="Q35" s="25"/>
      <c r="R35" s="2">
        <v>32</v>
      </c>
      <c r="S35" s="41" t="str">
        <f>[1]Свод!$B$34</f>
        <v>Колісних та гусеничних транспортних засобів</v>
      </c>
      <c r="T35" s="28">
        <f>[1]Свод!$C$34</f>
        <v>0.39700000000000002</v>
      </c>
      <c r="U35" s="31"/>
      <c r="V35" s="18">
        <f t="shared" si="10"/>
        <v>10.710743801652896</v>
      </c>
      <c r="W35" s="18">
        <f t="shared" si="11"/>
        <v>39.347107438016536</v>
      </c>
      <c r="X35" s="18">
        <f t="shared" si="12"/>
        <v>0.52892561983470976</v>
      </c>
      <c r="Y35" s="18">
        <f t="shared" si="13"/>
        <v>1.6198347107438034</v>
      </c>
      <c r="Z35" s="18">
        <f t="shared" si="14"/>
        <v>0.52892561983470976</v>
      </c>
      <c r="AA35" s="18">
        <f t="shared" si="15"/>
        <v>22.347107438016522</v>
      </c>
      <c r="AB35" s="18">
        <f t="shared" si="16"/>
        <v>45.256198347107429</v>
      </c>
      <c r="AC35" s="18">
        <f t="shared" si="17"/>
        <v>7.4380165289256547E-2</v>
      </c>
      <c r="AD35" s="18">
        <f t="shared" si="18"/>
        <v>45.256198347107429</v>
      </c>
      <c r="AE35" s="37">
        <f t="shared" si="19"/>
        <v>5.1652892561983501</v>
      </c>
      <c r="AF35" s="37">
        <f t="shared" si="20"/>
        <v>39.347107438016536</v>
      </c>
    </row>
    <row r="36" spans="1:32" ht="15" customHeight="1">
      <c r="A36" s="13">
        <v>33</v>
      </c>
      <c r="B36" s="14" t="s">
        <v>24</v>
      </c>
      <c r="C36" s="8">
        <v>13</v>
      </c>
      <c r="D36" s="8">
        <v>24</v>
      </c>
      <c r="E36" s="2">
        <v>25</v>
      </c>
      <c r="F36" s="2">
        <v>28</v>
      </c>
      <c r="G36" s="2">
        <v>24</v>
      </c>
      <c r="H36" s="2">
        <v>27</v>
      </c>
      <c r="I36" s="2">
        <v>32</v>
      </c>
      <c r="J36" s="2">
        <v>26</v>
      </c>
      <c r="K36" s="42">
        <v>29</v>
      </c>
      <c r="L36" s="42">
        <v>35</v>
      </c>
      <c r="M36" s="42">
        <v>35</v>
      </c>
      <c r="N36" s="17">
        <f t="shared" si="0"/>
        <v>29.8</v>
      </c>
      <c r="O36" s="17">
        <f t="shared" si="1"/>
        <v>7.130840685984289</v>
      </c>
      <c r="P36" s="2">
        <v>10</v>
      </c>
      <c r="Q36" s="25"/>
      <c r="R36" s="2">
        <v>33</v>
      </c>
      <c r="S36" s="41" t="str">
        <f>[1]Свод!$B$35</f>
        <v>Електротехніки та електроприводу</v>
      </c>
      <c r="T36" s="28">
        <f>[1]Свод!$C$35</f>
        <v>0.38129999999999997</v>
      </c>
      <c r="U36" s="31"/>
      <c r="V36" s="18">
        <f t="shared" si="10"/>
        <v>282.24</v>
      </c>
      <c r="W36" s="18">
        <f t="shared" si="11"/>
        <v>33.640000000000008</v>
      </c>
      <c r="X36" s="18">
        <f t="shared" si="12"/>
        <v>23.040000000000006</v>
      </c>
      <c r="Y36" s="18">
        <f t="shared" si="13"/>
        <v>3.2400000000000024</v>
      </c>
      <c r="Z36" s="18">
        <f t="shared" si="14"/>
        <v>33.640000000000008</v>
      </c>
      <c r="AA36" s="18">
        <f t="shared" si="15"/>
        <v>7.8400000000000043</v>
      </c>
      <c r="AB36" s="18">
        <f t="shared" si="16"/>
        <v>4.8399999999999972</v>
      </c>
      <c r="AC36" s="18">
        <f t="shared" si="17"/>
        <v>14.440000000000005</v>
      </c>
      <c r="AD36" s="18">
        <f t="shared" si="18"/>
        <v>0.64000000000000112</v>
      </c>
      <c r="AE36" s="37">
        <f t="shared" si="19"/>
        <v>27.039999999999992</v>
      </c>
      <c r="AF36" s="37">
        <f t="shared" si="20"/>
        <v>27.039999999999992</v>
      </c>
    </row>
    <row r="37" spans="1:32" ht="13.5" customHeight="1">
      <c r="A37" s="13">
        <v>34</v>
      </c>
      <c r="B37" s="5" t="s">
        <v>9</v>
      </c>
      <c r="C37" s="8">
        <v>36</v>
      </c>
      <c r="D37" s="8">
        <v>37</v>
      </c>
      <c r="E37" s="2">
        <v>34</v>
      </c>
      <c r="F37" s="2">
        <v>32</v>
      </c>
      <c r="G37" s="2">
        <v>33</v>
      </c>
      <c r="H37" s="2">
        <v>33</v>
      </c>
      <c r="I37" s="2">
        <v>14</v>
      </c>
      <c r="J37" s="2">
        <v>28</v>
      </c>
      <c r="K37" s="42">
        <v>30</v>
      </c>
      <c r="L37" s="42">
        <v>33</v>
      </c>
      <c r="M37" s="42">
        <v>24</v>
      </c>
      <c r="N37" s="17">
        <f t="shared" si="0"/>
        <v>30.363636363636363</v>
      </c>
      <c r="O37" s="17">
        <f t="shared" si="1"/>
        <v>6.5310447444911492</v>
      </c>
      <c r="P37" s="2">
        <v>11</v>
      </c>
      <c r="Q37" s="25"/>
      <c r="R37" s="2">
        <v>34</v>
      </c>
      <c r="S37" s="41" t="str">
        <f>[1]Свод!$B$36</f>
        <v>Документознавства та інформаційної діяльності</v>
      </c>
      <c r="T37" s="28">
        <f>[1]Свод!$C$36</f>
        <v>0.37959999999999999</v>
      </c>
      <c r="U37" s="31"/>
      <c r="V37" s="18">
        <f t="shared" si="10"/>
        <v>31.768595041322317</v>
      </c>
      <c r="W37" s="18">
        <f t="shared" si="11"/>
        <v>44.041322314049594</v>
      </c>
      <c r="X37" s="18">
        <f t="shared" si="12"/>
        <v>13.223140495867771</v>
      </c>
      <c r="Y37" s="18">
        <f t="shared" si="13"/>
        <v>2.677685950413224</v>
      </c>
      <c r="Z37" s="18">
        <f t="shared" si="14"/>
        <v>6.9504132231404974</v>
      </c>
      <c r="AA37" s="18">
        <f t="shared" si="15"/>
        <v>6.9504132231404974</v>
      </c>
      <c r="AB37" s="18">
        <f t="shared" si="16"/>
        <v>267.76859504132233</v>
      </c>
      <c r="AC37" s="18">
        <f t="shared" si="17"/>
        <v>5.5867768595041305</v>
      </c>
      <c r="AD37" s="18">
        <f t="shared" si="18"/>
        <v>0.13223140495867744</v>
      </c>
      <c r="AE37" s="37">
        <f t="shared" si="19"/>
        <v>6.9504132231404974</v>
      </c>
      <c r="AF37" s="37">
        <f t="shared" si="20"/>
        <v>40.495867768595041</v>
      </c>
    </row>
    <row r="38" spans="1:32">
      <c r="A38" s="13">
        <v>35</v>
      </c>
      <c r="B38" s="5" t="s">
        <v>49</v>
      </c>
      <c r="C38" s="8">
        <v>0</v>
      </c>
      <c r="D38" s="8">
        <v>0</v>
      </c>
      <c r="E38" s="2">
        <v>0</v>
      </c>
      <c r="F38" s="2">
        <v>0</v>
      </c>
      <c r="G38" s="2">
        <v>0</v>
      </c>
      <c r="H38" s="2">
        <v>0</v>
      </c>
      <c r="I38" s="2">
        <v>34</v>
      </c>
      <c r="J38" s="2">
        <v>32</v>
      </c>
      <c r="K38" s="42">
        <v>28</v>
      </c>
      <c r="L38" s="42">
        <v>36</v>
      </c>
      <c r="M38" s="42">
        <v>31</v>
      </c>
      <c r="N38" s="17">
        <f t="shared" si="0"/>
        <v>32.200000000000003</v>
      </c>
      <c r="O38" s="17">
        <f t="shared" si="1"/>
        <v>3.03315017762062</v>
      </c>
      <c r="P38" s="2">
        <v>5</v>
      </c>
      <c r="Q38" s="25"/>
      <c r="R38" s="2">
        <v>35</v>
      </c>
      <c r="S38" s="41" t="str">
        <f>[1]Свод!$B$37</f>
        <v>Перекладу та іноземних мов</v>
      </c>
      <c r="T38" s="28">
        <f>[1]Свод!$C$37</f>
        <v>0.2903</v>
      </c>
      <c r="U38" s="31"/>
      <c r="V38" s="18">
        <f t="shared" si="10"/>
        <v>0</v>
      </c>
      <c r="W38" s="18">
        <f t="shared" si="11"/>
        <v>0</v>
      </c>
      <c r="X38" s="18">
        <f t="shared" si="12"/>
        <v>0</v>
      </c>
      <c r="Y38" s="18">
        <f t="shared" si="13"/>
        <v>0</v>
      </c>
      <c r="Z38" s="18">
        <f t="shared" si="14"/>
        <v>0</v>
      </c>
      <c r="AA38" s="18">
        <f t="shared" si="15"/>
        <v>0</v>
      </c>
      <c r="AB38" s="18">
        <f t="shared" si="16"/>
        <v>3.2399999999999896</v>
      </c>
      <c r="AC38" s="18">
        <f t="shared" si="17"/>
        <v>4.0000000000001139E-2</v>
      </c>
      <c r="AD38" s="18">
        <f t="shared" si="18"/>
        <v>17.640000000000025</v>
      </c>
      <c r="AE38" s="37">
        <f t="shared" si="19"/>
        <v>14.439999999999978</v>
      </c>
      <c r="AF38" s="37">
        <f t="shared" si="20"/>
        <v>1.4400000000000068</v>
      </c>
    </row>
    <row r="39" spans="1:32">
      <c r="A39" s="13">
        <v>36</v>
      </c>
      <c r="B39" s="5" t="s">
        <v>22</v>
      </c>
      <c r="C39" s="8">
        <v>37</v>
      </c>
      <c r="D39" s="8">
        <v>34</v>
      </c>
      <c r="E39" s="2">
        <v>38</v>
      </c>
      <c r="F39" s="2">
        <v>34</v>
      </c>
      <c r="G39" s="2">
        <v>32</v>
      </c>
      <c r="H39" s="2">
        <v>28</v>
      </c>
      <c r="I39" s="2">
        <v>29</v>
      </c>
      <c r="J39" s="2">
        <v>33</v>
      </c>
      <c r="K39" s="42">
        <v>34</v>
      </c>
      <c r="L39" s="42">
        <v>27</v>
      </c>
      <c r="M39" s="42">
        <v>33</v>
      </c>
      <c r="N39" s="17">
        <f t="shared" si="0"/>
        <v>32.636363636363633</v>
      </c>
      <c r="O39" s="17">
        <f t="shared" si="1"/>
        <v>3.4719656470860212</v>
      </c>
      <c r="P39" s="2">
        <v>11</v>
      </c>
      <c r="Q39" s="32"/>
      <c r="R39" s="2">
        <v>36</v>
      </c>
      <c r="S39" s="41" t="str">
        <f>[1]Свод!$B$38</f>
        <v>Автоматизації виробничих процесів</v>
      </c>
      <c r="T39" s="28">
        <f>[1]Свод!$C$38</f>
        <v>0.28220000000000001</v>
      </c>
      <c r="V39" s="18">
        <f t="shared" si="10"/>
        <v>19.041322314049616</v>
      </c>
      <c r="W39" s="18">
        <f t="shared" si="11"/>
        <v>1.8595041322314139</v>
      </c>
      <c r="X39" s="18">
        <f t="shared" si="12"/>
        <v>28.768595041322349</v>
      </c>
      <c r="Y39" s="18">
        <f t="shared" si="13"/>
        <v>1.8595041322314139</v>
      </c>
      <c r="Z39" s="18">
        <f t="shared" si="14"/>
        <v>0.40495867768594629</v>
      </c>
      <c r="AA39" s="18">
        <f t="shared" si="15"/>
        <v>21.495867768595012</v>
      </c>
      <c r="AB39" s="18">
        <f t="shared" si="16"/>
        <v>13.223140495867746</v>
      </c>
      <c r="AC39" s="18">
        <f t="shared" si="17"/>
        <v>0.13223140495868002</v>
      </c>
      <c r="AD39" s="18">
        <f t="shared" si="18"/>
        <v>1.8595041322314139</v>
      </c>
      <c r="AE39" s="37">
        <f t="shared" si="19"/>
        <v>31.768595041322278</v>
      </c>
      <c r="AF39" s="37">
        <f t="shared" si="20"/>
        <v>0.13223140495868002</v>
      </c>
    </row>
    <row r="40" spans="1:32">
      <c r="Q40" s="32"/>
    </row>
    <row r="41" spans="1:32">
      <c r="B41" s="15" t="s">
        <v>27</v>
      </c>
      <c r="C41" s="13">
        <v>39</v>
      </c>
      <c r="D41" s="13">
        <v>40</v>
      </c>
      <c r="E41" s="13">
        <v>40</v>
      </c>
      <c r="F41" s="13">
        <v>34</v>
      </c>
      <c r="G41" s="13">
        <v>33</v>
      </c>
      <c r="H41" s="13">
        <v>34</v>
      </c>
      <c r="I41" s="13">
        <v>34</v>
      </c>
      <c r="J41" s="13">
        <v>33</v>
      </c>
      <c r="K41" s="58">
        <v>34</v>
      </c>
      <c r="L41" s="58">
        <v>36</v>
      </c>
      <c r="M41" s="58">
        <v>36</v>
      </c>
      <c r="P41" s="29"/>
      <c r="Q41" s="32"/>
    </row>
  </sheetData>
  <sortState ref="B4:P39">
    <sortCondition ref="N4:N39"/>
  </sortState>
  <mergeCells count="10">
    <mergeCell ref="B1:O1"/>
    <mergeCell ref="R1:T1"/>
    <mergeCell ref="A2:A3"/>
    <mergeCell ref="B2:B3"/>
    <mergeCell ref="N2:N3"/>
    <mergeCell ref="O2:O3"/>
    <mergeCell ref="R2:R3"/>
    <mergeCell ref="S2:S3"/>
    <mergeCell ref="T2:T3"/>
    <mergeCell ref="C2:M2"/>
  </mergeCells>
  <pageMargins left="0.23622047244094491" right="0.2362204724409449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showZeros="0" workbookViewId="0">
      <selection activeCell="B24" sqref="B24"/>
    </sheetView>
  </sheetViews>
  <sheetFormatPr defaultRowHeight="12.75"/>
  <cols>
    <col min="1" max="1" width="3" style="46" customWidth="1"/>
    <col min="2" max="2" width="54.28515625" style="46" customWidth="1"/>
    <col min="3" max="3" width="2.7109375" style="46" customWidth="1"/>
    <col min="4" max="4" width="2.5703125" style="46" customWidth="1"/>
    <col min="5" max="6" width="2.7109375" style="46" customWidth="1"/>
    <col min="7" max="7" width="2.5703125" style="46" customWidth="1"/>
    <col min="8" max="13" width="2.7109375" style="46" customWidth="1"/>
    <col min="14" max="14" width="4.42578125" style="46" customWidth="1"/>
    <col min="15" max="15" width="4.85546875" style="46" customWidth="1"/>
    <col min="16" max="16" width="2.7109375" style="46" hidden="1" customWidth="1"/>
    <col min="17" max="17" width="2" style="46" hidden="1" customWidth="1"/>
    <col min="18" max="18" width="3.140625" style="46" hidden="1" customWidth="1"/>
    <col min="19" max="19" width="58.5703125" style="46" hidden="1" customWidth="1"/>
    <col min="20" max="22" width="7.140625" style="46" hidden="1" customWidth="1"/>
    <col min="23" max="23" width="5.5703125" style="46" hidden="1" customWidth="1"/>
    <col min="24" max="24" width="4.85546875" style="46" hidden="1" customWidth="1"/>
    <col min="25" max="26" width="4.7109375" style="46" hidden="1" customWidth="1"/>
    <col min="27" max="27" width="5.7109375" style="46" hidden="1" customWidth="1"/>
    <col min="28" max="30" width="4.85546875" style="46" hidden="1" customWidth="1"/>
    <col min="31" max="31" width="4.5703125" style="46" hidden="1" customWidth="1"/>
    <col min="32" max="32" width="4.85546875" style="46" hidden="1" customWidth="1"/>
    <col min="33" max="33" width="4.7109375" style="46" hidden="1" customWidth="1"/>
    <col min="34" max="16384" width="9.140625" style="46"/>
  </cols>
  <sheetData>
    <row r="1" spans="1:33">
      <c r="B1" s="47" t="s">
        <v>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9"/>
      <c r="R1" s="73" t="s">
        <v>56</v>
      </c>
      <c r="S1" s="73"/>
      <c r="T1" s="73"/>
      <c r="U1" s="48"/>
    </row>
    <row r="2" spans="1:33" ht="11.25" customHeight="1">
      <c r="A2" s="61" t="s">
        <v>29</v>
      </c>
      <c r="B2" s="63" t="s">
        <v>26</v>
      </c>
      <c r="C2" s="70" t="s">
        <v>30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63" t="s">
        <v>28</v>
      </c>
      <c r="O2" s="80" t="s">
        <v>32</v>
      </c>
      <c r="P2" s="57"/>
      <c r="Q2" s="50"/>
      <c r="R2" s="74" t="s">
        <v>29</v>
      </c>
      <c r="S2" s="76" t="s">
        <v>26</v>
      </c>
      <c r="T2" s="78" t="s">
        <v>31</v>
      </c>
      <c r="U2" s="51"/>
    </row>
    <row r="3" spans="1:33" ht="33.75" customHeight="1">
      <c r="A3" s="61"/>
      <c r="B3" s="64"/>
      <c r="C3" s="59">
        <v>2009</v>
      </c>
      <c r="D3" s="59">
        <v>2010</v>
      </c>
      <c r="E3" s="59">
        <v>2011</v>
      </c>
      <c r="F3" s="59">
        <v>2012</v>
      </c>
      <c r="G3" s="59">
        <v>2013</v>
      </c>
      <c r="H3" s="59">
        <v>2014</v>
      </c>
      <c r="I3" s="59">
        <v>2015</v>
      </c>
      <c r="J3" s="59">
        <v>2016</v>
      </c>
      <c r="K3" s="59">
        <v>2017</v>
      </c>
      <c r="L3" s="59">
        <v>2018</v>
      </c>
      <c r="M3" s="59">
        <v>2018</v>
      </c>
      <c r="N3" s="64"/>
      <c r="O3" s="81"/>
      <c r="P3" s="39" t="s">
        <v>38</v>
      </c>
      <c r="Q3" s="24"/>
      <c r="R3" s="75"/>
      <c r="S3" s="77"/>
      <c r="T3" s="79"/>
      <c r="U3" s="51"/>
      <c r="V3" s="21"/>
      <c r="W3" s="20">
        <v>2009</v>
      </c>
      <c r="X3" s="20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20">
        <v>2017</v>
      </c>
      <c r="AF3" s="20">
        <v>2018</v>
      </c>
      <c r="AG3" s="20">
        <v>2019</v>
      </c>
    </row>
    <row r="4" spans="1:33" ht="13.5" customHeight="1">
      <c r="A4" s="13">
        <v>1</v>
      </c>
      <c r="B4" s="14" t="s">
        <v>16</v>
      </c>
      <c r="C4" s="8">
        <v>1</v>
      </c>
      <c r="D4" s="8">
        <v>1</v>
      </c>
      <c r="E4" s="2">
        <v>1</v>
      </c>
      <c r="F4" s="2">
        <v>3</v>
      </c>
      <c r="G4" s="2">
        <v>1</v>
      </c>
      <c r="H4" s="2">
        <v>1</v>
      </c>
      <c r="I4" s="2">
        <v>1</v>
      </c>
      <c r="J4" s="2">
        <v>1</v>
      </c>
      <c r="K4" s="42">
        <v>1</v>
      </c>
      <c r="L4" s="42">
        <v>1</v>
      </c>
      <c r="M4" s="42">
        <v>1</v>
      </c>
      <c r="N4" s="17">
        <f t="shared" ref="N4:N12" si="0">(C4+D4+E4+F4+G4+H4+I4+J4+K4+L4+M4)/P4</f>
        <v>1.1818181818181819</v>
      </c>
      <c r="O4" s="17">
        <f t="shared" ref="O4:O12" si="1">SQRT((W4+X4+Y4+Z4+AA4+AB4+AC4+AD4+AE4+AF4+AG4)/(P4-1))</f>
        <v>0.60302268915552715</v>
      </c>
      <c r="P4" s="2">
        <v>11</v>
      </c>
      <c r="Q4" s="26"/>
      <c r="R4" s="13">
        <v>1</v>
      </c>
      <c r="S4" s="22" t="str">
        <f>[1]Свод!$H$3</f>
        <v>Міжнародної економіки, політичної економії та управління</v>
      </c>
      <c r="T4" s="28">
        <f>[1]Свод!$I$3</f>
        <v>1</v>
      </c>
      <c r="U4" s="33"/>
      <c r="V4" s="16"/>
      <c r="W4" s="18">
        <f>IF(C4=0,0,(C4-N4)*(C4-N4))</f>
        <v>3.3057851239669443E-2</v>
      </c>
      <c r="X4" s="18">
        <f>IF(D4=0,0,(D4-N4)*(D4-N4))</f>
        <v>3.3057851239669443E-2</v>
      </c>
      <c r="Y4" s="18">
        <f>IF(E4=0,0,(E4-N4)*(E4-N4))</f>
        <v>3.3057851239669443E-2</v>
      </c>
      <c r="Z4" s="18">
        <f>IF(F4=0,0,(F4-N4)*(F4-N4))</f>
        <v>3.3057851239669418</v>
      </c>
      <c r="AA4" s="18">
        <f>IF(G4=0,0,(G4-N4)*(G4-N4))</f>
        <v>3.3057851239669443E-2</v>
      </c>
      <c r="AB4" s="18">
        <f>IF(H4=0,0,(H4-N4)*(H4-N4))</f>
        <v>3.3057851239669443E-2</v>
      </c>
      <c r="AC4" s="18">
        <f>IF(I4=0,0,(I4-N4)*(I4-N4))</f>
        <v>3.3057851239669443E-2</v>
      </c>
      <c r="AD4" s="18">
        <f>IF(J4=0,0,(J4-N4)*(J4-N4))</f>
        <v>3.3057851239669443E-2</v>
      </c>
      <c r="AE4" s="18">
        <f>IF(K4=0,0,(K4-N4)*(K4-N4))</f>
        <v>3.3057851239669443E-2</v>
      </c>
      <c r="AF4" s="37">
        <f>IF(L4=0,0,(L4-N4)*(L4-N4))</f>
        <v>3.3057851239669443E-2</v>
      </c>
      <c r="AG4" s="37">
        <f>IF(M4=0,0,(M4-N4)*(M4-N4))</f>
        <v>3.3057851239669443E-2</v>
      </c>
    </row>
    <row r="5" spans="1:33" ht="11.25" customHeight="1">
      <c r="A5" s="13">
        <v>2</v>
      </c>
      <c r="B5" s="14" t="s">
        <v>36</v>
      </c>
      <c r="C5" s="40"/>
      <c r="D5" s="40"/>
      <c r="E5" s="40"/>
      <c r="F5" s="2"/>
      <c r="G5" s="2"/>
      <c r="H5" s="2"/>
      <c r="I5" s="2"/>
      <c r="J5" s="2">
        <v>0</v>
      </c>
      <c r="K5" s="42">
        <v>2</v>
      </c>
      <c r="L5" s="42">
        <v>2</v>
      </c>
      <c r="M5" s="42">
        <v>3</v>
      </c>
      <c r="N5" s="17">
        <f t="shared" si="0"/>
        <v>2.3333333333333335</v>
      </c>
      <c r="O5" s="17">
        <f t="shared" si="1"/>
        <v>0.57735026918962584</v>
      </c>
      <c r="P5" s="2">
        <v>3</v>
      </c>
      <c r="Q5" s="26"/>
      <c r="R5" s="13">
        <v>2</v>
      </c>
      <c r="S5" s="22" t="str">
        <f>[1]Свод!$H$4</f>
        <v>Прикладної математики та обчислювальної техніки</v>
      </c>
      <c r="T5" s="28">
        <f>[1]Свод!$I$4</f>
        <v>0.59450000000000003</v>
      </c>
      <c r="U5" s="33"/>
      <c r="V5" s="16"/>
      <c r="W5" s="18">
        <f t="shared" ref="W5:W9" si="2">IF(C5=0,0,(C5-N5)*(C5-N5))</f>
        <v>0</v>
      </c>
      <c r="X5" s="18">
        <f t="shared" ref="X5:X9" si="3">IF(D5=0,0,(D5-N5)*(D5-N5))</f>
        <v>0</v>
      </c>
      <c r="Y5" s="18">
        <f t="shared" ref="Y5:Y9" si="4">IF(E5=0,0,(E5-N5)*(E5-N5))</f>
        <v>0</v>
      </c>
      <c r="Z5" s="18">
        <f t="shared" ref="Z5:Z9" si="5">IF(F5=0,0,(F5-N5)*(F5-N5))</f>
        <v>0</v>
      </c>
      <c r="AA5" s="18">
        <f t="shared" ref="AA5:AA9" si="6">IF(G5=0,0,(G5-N5)*(G5-N5))</f>
        <v>0</v>
      </c>
      <c r="AB5" s="18">
        <f t="shared" ref="AB5:AB9" si="7">IF(H5=0,0,(H5-N5)*(H5-N5))</f>
        <v>0</v>
      </c>
      <c r="AC5" s="18">
        <f t="shared" ref="AC5:AC9" si="8">IF(I5=0,0,(I5-N5)*(I5-N5))</f>
        <v>0</v>
      </c>
      <c r="AD5" s="18">
        <f t="shared" ref="AD5:AD9" si="9">IF(J5=0,0,(J5-N5)*(J5-N5))</f>
        <v>0</v>
      </c>
      <c r="AE5" s="18">
        <f t="shared" ref="AE5:AE9" si="10">IF(K5=0,0,(K5-N5)*(K5-N5))</f>
        <v>0.11111111111111122</v>
      </c>
      <c r="AF5" s="37">
        <f t="shared" ref="AF5:AF9" si="11">IF(L5=0,0,(L5-N5)*(L5-N5))</f>
        <v>0.11111111111111122</v>
      </c>
      <c r="AG5" s="37">
        <f t="shared" ref="AG5:AG9" si="12">IF(M5=0,0,(M5-N5)*(M5-N5))</f>
        <v>0.44444444444444425</v>
      </c>
    </row>
    <row r="6" spans="1:33" ht="12" customHeight="1">
      <c r="A6" s="13">
        <v>3</v>
      </c>
      <c r="B6" s="14" t="s">
        <v>25</v>
      </c>
      <c r="C6" s="8">
        <v>2</v>
      </c>
      <c r="D6" s="8">
        <v>3</v>
      </c>
      <c r="E6" s="2">
        <v>2</v>
      </c>
      <c r="F6" s="2">
        <v>1</v>
      </c>
      <c r="G6" s="2">
        <v>4</v>
      </c>
      <c r="H6" s="2">
        <v>2</v>
      </c>
      <c r="I6" s="2">
        <v>4</v>
      </c>
      <c r="J6" s="2">
        <v>3</v>
      </c>
      <c r="K6" s="42">
        <v>3</v>
      </c>
      <c r="L6" s="42">
        <v>3</v>
      </c>
      <c r="M6" s="42">
        <v>2</v>
      </c>
      <c r="N6" s="17">
        <f t="shared" si="0"/>
        <v>2.6363636363636362</v>
      </c>
      <c r="O6" s="17">
        <f t="shared" si="1"/>
        <v>0.9244162777371755</v>
      </c>
      <c r="P6" s="2">
        <v>11</v>
      </c>
      <c r="Q6" s="26"/>
      <c r="R6" s="13">
        <v>3</v>
      </c>
      <c r="S6" s="22" t="str">
        <f>[1]Свод!$H$5</f>
        <v>Фізичного виховання</v>
      </c>
      <c r="T6" s="28">
        <f>[1]Свод!$I$5</f>
        <v>0.59430000000000005</v>
      </c>
      <c r="U6" s="33"/>
      <c r="V6" s="16"/>
      <c r="W6" s="18">
        <f t="shared" si="2"/>
        <v>0.40495867768595029</v>
      </c>
      <c r="X6" s="18">
        <f t="shared" si="3"/>
        <v>0.13223140495867777</v>
      </c>
      <c r="Y6" s="18">
        <f t="shared" si="4"/>
        <v>0.40495867768595029</v>
      </c>
      <c r="Z6" s="18">
        <f t="shared" si="5"/>
        <v>2.6776859504132227</v>
      </c>
      <c r="AA6" s="18">
        <f t="shared" si="6"/>
        <v>1.8595041322314052</v>
      </c>
      <c r="AB6" s="18">
        <f t="shared" si="7"/>
        <v>0.40495867768595029</v>
      </c>
      <c r="AC6" s="18">
        <f t="shared" si="8"/>
        <v>1.8595041322314052</v>
      </c>
      <c r="AD6" s="18">
        <f t="shared" si="9"/>
        <v>0.13223140495867777</v>
      </c>
      <c r="AE6" s="18">
        <f t="shared" si="10"/>
        <v>0.13223140495867777</v>
      </c>
      <c r="AF6" s="37">
        <f t="shared" si="11"/>
        <v>0.13223140495867777</v>
      </c>
      <c r="AG6" s="37">
        <f t="shared" si="12"/>
        <v>0.40495867768595029</v>
      </c>
    </row>
    <row r="7" spans="1:33" ht="12" customHeight="1">
      <c r="A7" s="13">
        <v>4</v>
      </c>
      <c r="B7" s="14" t="s">
        <v>42</v>
      </c>
      <c r="C7" s="40"/>
      <c r="D7" s="40"/>
      <c r="E7" s="40"/>
      <c r="F7" s="2"/>
      <c r="G7" s="2"/>
      <c r="H7" s="2"/>
      <c r="I7" s="2"/>
      <c r="J7" s="2">
        <v>0</v>
      </c>
      <c r="K7" s="42">
        <v>0</v>
      </c>
      <c r="L7" s="42">
        <v>4</v>
      </c>
      <c r="M7" s="42">
        <v>4</v>
      </c>
      <c r="N7" s="17">
        <f t="shared" si="0"/>
        <v>4</v>
      </c>
      <c r="O7" s="17">
        <f t="shared" si="1"/>
        <v>0</v>
      </c>
      <c r="P7" s="2">
        <v>2</v>
      </c>
      <c r="Q7" s="26"/>
      <c r="R7" s="13">
        <v>4</v>
      </c>
      <c r="S7" s="22" t="str">
        <f>[1]Свод!$H$6</f>
        <v>Вищої математики та фізики</v>
      </c>
      <c r="T7" s="28">
        <f>[1]Свод!$I$6</f>
        <v>0.5867</v>
      </c>
      <c r="U7" s="33"/>
      <c r="V7" s="16"/>
      <c r="W7" s="18">
        <f t="shared" si="2"/>
        <v>0</v>
      </c>
      <c r="X7" s="18">
        <f t="shared" si="3"/>
        <v>0</v>
      </c>
      <c r="Y7" s="18">
        <f t="shared" si="4"/>
        <v>0</v>
      </c>
      <c r="Z7" s="18">
        <f t="shared" si="5"/>
        <v>0</v>
      </c>
      <c r="AA7" s="18">
        <f t="shared" si="6"/>
        <v>0</v>
      </c>
      <c r="AB7" s="18">
        <f t="shared" si="7"/>
        <v>0</v>
      </c>
      <c r="AC7" s="18">
        <f t="shared" si="8"/>
        <v>0</v>
      </c>
      <c r="AD7" s="18">
        <f t="shared" si="9"/>
        <v>0</v>
      </c>
      <c r="AE7" s="18">
        <f t="shared" si="10"/>
        <v>0</v>
      </c>
      <c r="AF7" s="37">
        <f t="shared" si="11"/>
        <v>0</v>
      </c>
      <c r="AG7" s="37">
        <f t="shared" si="12"/>
        <v>0</v>
      </c>
    </row>
    <row r="8" spans="1:33" ht="12" customHeight="1">
      <c r="A8" s="13">
        <v>5</v>
      </c>
      <c r="B8" s="14" t="s">
        <v>34</v>
      </c>
      <c r="C8" s="8">
        <v>0</v>
      </c>
      <c r="D8" s="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42">
        <v>0</v>
      </c>
      <c r="L8" s="42">
        <v>6</v>
      </c>
      <c r="M8" s="42">
        <v>5</v>
      </c>
      <c r="N8" s="17">
        <f t="shared" si="0"/>
        <v>5.5</v>
      </c>
      <c r="O8" s="17">
        <f t="shared" si="1"/>
        <v>0.70710678118654757</v>
      </c>
      <c r="P8" s="2">
        <v>2</v>
      </c>
      <c r="Q8" s="26"/>
      <c r="R8" s="13">
        <v>5</v>
      </c>
      <c r="S8" s="22" t="str">
        <f>[1]Свод!$H$7</f>
        <v>Філософії та політології</v>
      </c>
      <c r="T8" s="28">
        <f>[1]Свод!$I$7</f>
        <v>0.52090000000000003</v>
      </c>
      <c r="U8" s="33"/>
      <c r="V8" s="16"/>
      <c r="W8" s="18">
        <f t="shared" si="2"/>
        <v>0</v>
      </c>
      <c r="X8" s="18">
        <f t="shared" si="3"/>
        <v>0</v>
      </c>
      <c r="Y8" s="18">
        <f t="shared" si="4"/>
        <v>0</v>
      </c>
      <c r="Z8" s="18">
        <f t="shared" si="5"/>
        <v>0</v>
      </c>
      <c r="AA8" s="18">
        <f t="shared" si="6"/>
        <v>0</v>
      </c>
      <c r="AB8" s="18">
        <f t="shared" si="7"/>
        <v>0</v>
      </c>
      <c r="AC8" s="18">
        <f t="shared" si="8"/>
        <v>0</v>
      </c>
      <c r="AD8" s="18">
        <f t="shared" si="9"/>
        <v>0</v>
      </c>
      <c r="AE8" s="18">
        <f t="shared" si="10"/>
        <v>0</v>
      </c>
      <c r="AF8" s="37">
        <f t="shared" si="11"/>
        <v>0.25</v>
      </c>
      <c r="AG8" s="37">
        <f t="shared" si="12"/>
        <v>0.25</v>
      </c>
    </row>
    <row r="9" spans="1:33" ht="12" customHeight="1">
      <c r="A9" s="13">
        <v>5</v>
      </c>
      <c r="B9" s="52" t="s">
        <v>15</v>
      </c>
      <c r="C9" s="40"/>
      <c r="D9" s="40"/>
      <c r="E9" s="40"/>
      <c r="F9" s="2"/>
      <c r="G9" s="2"/>
      <c r="H9" s="2"/>
      <c r="I9" s="2"/>
      <c r="J9" s="2">
        <v>0</v>
      </c>
      <c r="K9" s="42">
        <v>7</v>
      </c>
      <c r="L9" s="42">
        <v>5</v>
      </c>
      <c r="M9" s="42">
        <v>8</v>
      </c>
      <c r="N9" s="17">
        <f t="shared" si="0"/>
        <v>6.666666666666667</v>
      </c>
      <c r="O9" s="17">
        <f t="shared" si="1"/>
        <v>1.5275252316519465</v>
      </c>
      <c r="P9" s="2">
        <v>3</v>
      </c>
      <c r="Q9" s="26"/>
      <c r="R9" s="13">
        <v>6</v>
      </c>
      <c r="S9" s="22" t="str">
        <f>[1]Свод!$H$8</f>
        <v xml:space="preserve">Графiки та нарисної геометрiї      </v>
      </c>
      <c r="T9" s="28">
        <f>[1]Свод!$I$8</f>
        <v>0.4778</v>
      </c>
      <c r="U9" s="33"/>
      <c r="V9" s="16"/>
      <c r="W9" s="18">
        <f t="shared" si="2"/>
        <v>0</v>
      </c>
      <c r="X9" s="18">
        <f t="shared" si="3"/>
        <v>0</v>
      </c>
      <c r="Y9" s="18">
        <f t="shared" si="4"/>
        <v>0</v>
      </c>
      <c r="Z9" s="18">
        <f t="shared" si="5"/>
        <v>0</v>
      </c>
      <c r="AA9" s="18">
        <f t="shared" si="6"/>
        <v>0</v>
      </c>
      <c r="AB9" s="18">
        <f t="shared" si="7"/>
        <v>0</v>
      </c>
      <c r="AC9" s="18">
        <f t="shared" si="8"/>
        <v>0</v>
      </c>
      <c r="AD9" s="18">
        <f t="shared" si="9"/>
        <v>0</v>
      </c>
      <c r="AE9" s="18">
        <f t="shared" si="10"/>
        <v>0.11111111111111091</v>
      </c>
      <c r="AF9" s="37">
        <f t="shared" si="11"/>
        <v>2.7777777777777786</v>
      </c>
      <c r="AG9" s="37">
        <f t="shared" si="12"/>
        <v>1.777777777777777</v>
      </c>
    </row>
    <row r="10" spans="1:33">
      <c r="A10" s="13">
        <v>7</v>
      </c>
      <c r="B10" s="14" t="s">
        <v>43</v>
      </c>
      <c r="C10" s="8">
        <v>5</v>
      </c>
      <c r="D10" s="8">
        <v>11</v>
      </c>
      <c r="E10" s="2">
        <v>9</v>
      </c>
      <c r="F10" s="2">
        <v>6</v>
      </c>
      <c r="G10" s="2">
        <v>5</v>
      </c>
      <c r="H10" s="2">
        <v>6</v>
      </c>
      <c r="I10" s="2">
        <v>6</v>
      </c>
      <c r="J10" s="2">
        <v>5</v>
      </c>
      <c r="K10" s="42">
        <v>9</v>
      </c>
      <c r="L10" s="42">
        <v>7</v>
      </c>
      <c r="M10" s="42">
        <v>6</v>
      </c>
      <c r="N10" s="17">
        <f t="shared" si="0"/>
        <v>6.8181818181818183</v>
      </c>
      <c r="O10" s="17">
        <f t="shared" si="1"/>
        <v>1.9908883353006928</v>
      </c>
      <c r="P10" s="2">
        <v>11</v>
      </c>
      <c r="Q10" s="26"/>
      <c r="R10" s="13">
        <v>7</v>
      </c>
      <c r="S10" s="22" t="str">
        <f>[1]Свод!$H$9</f>
        <v xml:space="preserve">Гуманітарних, фундаментальних та загально-інженерних дисциплін (ІнІФН) </v>
      </c>
      <c r="T10" s="28">
        <f>[1]Свод!$I$9</f>
        <v>0.44230000000000003</v>
      </c>
      <c r="U10" s="16"/>
      <c r="V10" s="16"/>
      <c r="W10" s="18">
        <f t="shared" ref="W10" si="13">IF(C10=0,0,(C10-N10)*(C10-N10))</f>
        <v>3.3057851239669427</v>
      </c>
      <c r="X10" s="18">
        <f t="shared" ref="X10" si="14">IF(D10=0,0,(D10-N10)*(D10-N10))</f>
        <v>17.487603305785122</v>
      </c>
      <c r="Y10" s="18">
        <f t="shared" ref="Y10" si="15">IF(E10=0,0,(E10-N10)*(E10-N10))</f>
        <v>4.7603305785123959</v>
      </c>
      <c r="Z10" s="18">
        <f t="shared" ref="Z10" si="16">IF(F10=0,0,(F10-N10)*(F10-N10))</f>
        <v>0.669421487603306</v>
      </c>
      <c r="AA10" s="18">
        <f t="shared" ref="AA10" si="17">IF(G10=0,0,(G10-N10)*(G10-N10))</f>
        <v>3.3057851239669427</v>
      </c>
      <c r="AB10" s="18">
        <f t="shared" ref="AB10" si="18">IF(H10=0,0,(H10-N10)*(H10-N10))</f>
        <v>0.669421487603306</v>
      </c>
      <c r="AC10" s="18">
        <f t="shared" ref="AC10" si="19">IF(I10=0,0,(I10-N10)*(I10-N10))</f>
        <v>0.669421487603306</v>
      </c>
      <c r="AD10" s="18">
        <f t="shared" ref="AD10" si="20">IF(J10=0,0,(J10-N10)*(J10-N10))</f>
        <v>3.3057851239669427</v>
      </c>
      <c r="AE10" s="18">
        <f t="shared" ref="AE10" si="21">IF(K10=0,0,(K10-N10)*(K10-N10))</f>
        <v>4.7603305785123959</v>
      </c>
      <c r="AF10" s="37">
        <f t="shared" ref="AF10" si="22">IF(L10=0,0,(L10-N10)*(L10-N10))</f>
        <v>3.305785123966936E-2</v>
      </c>
      <c r="AG10" s="37">
        <f t="shared" ref="AG10" si="23">IF(M10=0,0,(M10-N10)*(M10-N10))</f>
        <v>0.669421487603306</v>
      </c>
    </row>
    <row r="11" spans="1:33" ht="12.75" customHeight="1">
      <c r="A11" s="13">
        <v>8</v>
      </c>
      <c r="B11" s="14" t="s">
        <v>52</v>
      </c>
      <c r="C11" s="8"/>
      <c r="D11" s="8"/>
      <c r="E11" s="2"/>
      <c r="F11" s="2"/>
      <c r="G11" s="2"/>
      <c r="H11" s="2"/>
      <c r="I11" s="2"/>
      <c r="J11" s="2"/>
      <c r="K11" s="42"/>
      <c r="L11" s="42">
        <v>9</v>
      </c>
      <c r="M11" s="42">
        <v>7</v>
      </c>
      <c r="N11" s="17">
        <f t="shared" si="0"/>
        <v>8</v>
      </c>
      <c r="O11" s="17">
        <f t="shared" si="1"/>
        <v>1.4142135623730951</v>
      </c>
      <c r="P11" s="2">
        <v>2</v>
      </c>
      <c r="Q11" s="26"/>
      <c r="R11" s="13">
        <v>8</v>
      </c>
      <c r="S11" s="22" t="str">
        <f>[1]Свод!$H$10</f>
        <v>Прикладної механіки</v>
      </c>
      <c r="T11" s="28">
        <f>[1]Свод!$I$10</f>
        <v>0.35549999999999998</v>
      </c>
      <c r="U11" s="16"/>
      <c r="V11" s="16"/>
      <c r="W11" s="18">
        <f t="shared" ref="W11:W12" si="24">IF(C11=0,0,(C11-N11)*(C11-N11))</f>
        <v>0</v>
      </c>
      <c r="X11" s="18">
        <f t="shared" ref="X11:X12" si="25">IF(D11=0,0,(D11-N11)*(D11-N11))</f>
        <v>0</v>
      </c>
      <c r="Y11" s="18">
        <f t="shared" ref="Y11:Y12" si="26">IF(E11=0,0,(E11-N11)*(E11-N11))</f>
        <v>0</v>
      </c>
      <c r="Z11" s="18">
        <f t="shared" ref="Z11:Z12" si="27">IF(F11=0,0,(F11-N11)*(F11-N11))</f>
        <v>0</v>
      </c>
      <c r="AA11" s="18">
        <f t="shared" ref="AA11:AA12" si="28">IF(G11=0,0,(G11-N11)*(G11-N11))</f>
        <v>0</v>
      </c>
      <c r="AB11" s="18">
        <f t="shared" ref="AB11:AB12" si="29">IF(H11=0,0,(H11-N11)*(H11-N11))</f>
        <v>0</v>
      </c>
      <c r="AC11" s="18">
        <f t="shared" ref="AC11:AC12" si="30">IF(I11=0,0,(I11-N11)*(I11-N11))</f>
        <v>0</v>
      </c>
      <c r="AD11" s="18">
        <f t="shared" ref="AD11:AD12" si="31">IF(J11=0,0,(J11-N11)*(J11-N11))</f>
        <v>0</v>
      </c>
      <c r="AE11" s="18">
        <f t="shared" ref="AE11:AE12" si="32">IF(K11=0,0,(K11-N11)*(K11-N11))</f>
        <v>0</v>
      </c>
      <c r="AF11" s="37">
        <f t="shared" ref="AF11:AF12" si="33">IF(L11=0,0,(L11-N11)*(L11-N11))</f>
        <v>1</v>
      </c>
      <c r="AG11" s="37">
        <f t="shared" ref="AG11:AG12" si="34">IF(M11=0,0,(M11-N11)*(M11-N11))</f>
        <v>1</v>
      </c>
    </row>
    <row r="12" spans="1:33" ht="13.5" customHeight="1">
      <c r="A12" s="13">
        <v>9</v>
      </c>
      <c r="B12" s="14" t="s">
        <v>51</v>
      </c>
      <c r="C12" s="8"/>
      <c r="D12" s="8"/>
      <c r="E12" s="2"/>
      <c r="F12" s="2"/>
      <c r="G12" s="2"/>
      <c r="H12" s="2"/>
      <c r="I12" s="2"/>
      <c r="J12" s="2"/>
      <c r="K12" s="42"/>
      <c r="L12" s="42">
        <v>8</v>
      </c>
      <c r="M12" s="42">
        <v>9</v>
      </c>
      <c r="N12" s="17">
        <f t="shared" si="0"/>
        <v>8.5</v>
      </c>
      <c r="O12" s="17">
        <f t="shared" si="1"/>
        <v>0.70710678118654757</v>
      </c>
      <c r="P12" s="2">
        <v>2</v>
      </c>
      <c r="Q12" s="26"/>
      <c r="R12" s="13">
        <v>9</v>
      </c>
      <c r="S12" s="22" t="str">
        <f>[1]Свод!$H$11</f>
        <v xml:space="preserve">Загальних та соціально-економічних дисциплін (КМІ) </v>
      </c>
      <c r="T12" s="28">
        <f>[1]Свод!$I$11</f>
        <v>0.33379999999999999</v>
      </c>
      <c r="U12" s="16"/>
      <c r="V12" s="16"/>
      <c r="W12" s="18">
        <f t="shared" si="24"/>
        <v>0</v>
      </c>
      <c r="X12" s="18">
        <f t="shared" si="25"/>
        <v>0</v>
      </c>
      <c r="Y12" s="18">
        <f t="shared" si="26"/>
        <v>0</v>
      </c>
      <c r="Z12" s="18">
        <f t="shared" si="27"/>
        <v>0</v>
      </c>
      <c r="AA12" s="18">
        <f t="shared" si="28"/>
        <v>0</v>
      </c>
      <c r="AB12" s="18">
        <f t="shared" si="29"/>
        <v>0</v>
      </c>
      <c r="AC12" s="18">
        <f t="shared" si="30"/>
        <v>0</v>
      </c>
      <c r="AD12" s="18">
        <f t="shared" si="31"/>
        <v>0</v>
      </c>
      <c r="AE12" s="18">
        <f t="shared" si="32"/>
        <v>0</v>
      </c>
      <c r="AF12" s="37">
        <f t="shared" si="33"/>
        <v>0.25</v>
      </c>
      <c r="AG12" s="37">
        <f t="shared" si="34"/>
        <v>0.25</v>
      </c>
    </row>
    <row r="13" spans="1:33">
      <c r="A13" s="38"/>
      <c r="B13" s="53"/>
      <c r="C13" s="9"/>
      <c r="D13" s="9"/>
      <c r="E13" s="9"/>
      <c r="F13" s="9"/>
      <c r="G13" s="6"/>
      <c r="H13" s="6"/>
      <c r="I13" s="6"/>
      <c r="J13" s="6"/>
      <c r="K13" s="6"/>
      <c r="L13" s="43"/>
      <c r="M13" s="43"/>
      <c r="N13" s="16"/>
      <c r="O13" s="16"/>
      <c r="P13" s="6"/>
      <c r="Q13" s="26"/>
      <c r="R13" s="38"/>
      <c r="S13" s="36" t="e">
        <f>[2]Свод!$I$12</f>
        <v>#REF!</v>
      </c>
      <c r="T13" s="33"/>
      <c r="U13" s="16"/>
      <c r="V13" s="16"/>
      <c r="W13" s="18">
        <f t="shared" ref="W13" si="35">IF(C13=0,0,(C13-N13)*(C13-N13))</f>
        <v>0</v>
      </c>
      <c r="X13" s="18">
        <f t="shared" ref="X13" si="36">IF(D13=0,0,(D13-N13)*(D13-N13))</f>
        <v>0</v>
      </c>
      <c r="Y13" s="18">
        <f t="shared" ref="Y13" si="37">IF(E13=0,0,(E13-N13)*(E13-N13))</f>
        <v>0</v>
      </c>
      <c r="Z13" s="18">
        <f t="shared" ref="Z13" si="38">IF(F13=0,0,(F13-N13)*(F13-N13))</f>
        <v>0</v>
      </c>
      <c r="AA13" s="18">
        <f t="shared" ref="AA13" si="39">IF(G13=0,0,(G13-N13)*(G13-N13))</f>
        <v>0</v>
      </c>
      <c r="AB13" s="18">
        <f t="shared" ref="AB13" si="40">IF(H13=0,0,(H13-N13)*(H13-N13))</f>
        <v>0</v>
      </c>
      <c r="AC13" s="18">
        <f t="shared" ref="AC13" si="41">IF(I13=0,0,(I13-N13)*(I13-N13))</f>
        <v>0</v>
      </c>
      <c r="AD13" s="18">
        <f t="shared" ref="AD13" si="42">IF(J13=0,0,(J13-N13)*(J13-N13))</f>
        <v>0</v>
      </c>
      <c r="AE13" s="18">
        <f t="shared" ref="AE13" si="43">IF(K13=0,0,(K13-N13)*(K13-N13))</f>
        <v>0</v>
      </c>
      <c r="AF13" s="37">
        <f t="shared" ref="AF13" si="44">IF(L13=0,0,(L13-N13)*(L13-N13))</f>
        <v>0</v>
      </c>
      <c r="AG13" s="37">
        <f t="shared" ref="AG13" si="45">IF(M13=0,0,(M13-N13)*(M13-N13))</f>
        <v>0</v>
      </c>
    </row>
    <row r="14" spans="1:33">
      <c r="A14" s="3"/>
      <c r="B14" s="53"/>
      <c r="C14" s="9"/>
      <c r="D14" s="9"/>
      <c r="E14" s="9"/>
      <c r="F14" s="9"/>
      <c r="G14" s="19"/>
      <c r="H14" s="6"/>
      <c r="I14" s="6"/>
      <c r="J14" s="6"/>
      <c r="K14" s="6"/>
      <c r="L14" s="6"/>
      <c r="M14" s="6"/>
      <c r="N14" s="6"/>
      <c r="O14" s="6"/>
      <c r="P14" s="6"/>
      <c r="Q14" s="26"/>
      <c r="R14" s="3"/>
      <c r="S14" s="16"/>
      <c r="T14" s="16"/>
      <c r="U14" s="16"/>
      <c r="V14" s="16"/>
      <c r="W14" s="18"/>
      <c r="X14" s="18"/>
      <c r="Y14" s="18"/>
      <c r="Z14" s="18"/>
      <c r="AA14" s="18"/>
      <c r="AB14" s="18"/>
      <c r="AC14" s="18"/>
      <c r="AD14" s="18"/>
    </row>
    <row r="15" spans="1:33" ht="12.75" customHeight="1">
      <c r="A15" s="3"/>
      <c r="B15" s="15" t="s">
        <v>27</v>
      </c>
      <c r="C15" s="13">
        <v>11</v>
      </c>
      <c r="D15" s="13">
        <v>11</v>
      </c>
      <c r="E15" s="13">
        <v>11</v>
      </c>
      <c r="F15" s="13">
        <v>9</v>
      </c>
      <c r="G15" s="13">
        <v>8</v>
      </c>
      <c r="H15" s="13">
        <v>8</v>
      </c>
      <c r="I15" s="13">
        <v>6</v>
      </c>
      <c r="J15" s="13">
        <v>6</v>
      </c>
      <c r="K15" s="58">
        <v>10</v>
      </c>
      <c r="L15" s="58">
        <v>9</v>
      </c>
      <c r="M15" s="58">
        <v>9</v>
      </c>
      <c r="N15" s="54"/>
      <c r="O15" s="55"/>
      <c r="P15" s="6"/>
      <c r="Q15" s="26"/>
      <c r="R15" s="3"/>
      <c r="S15" s="27"/>
      <c r="T15" s="16"/>
      <c r="U15" s="16"/>
      <c r="V15" s="16"/>
      <c r="W15" s="10"/>
      <c r="X15" s="10"/>
      <c r="Y15" s="10"/>
      <c r="Z15" s="10"/>
      <c r="AA15" s="10"/>
      <c r="AB15" s="10"/>
      <c r="AC15" s="10"/>
      <c r="AD15" s="10"/>
    </row>
    <row r="16" spans="1:33">
      <c r="A16" s="3"/>
      <c r="B16" s="56"/>
      <c r="C16" s="18"/>
      <c r="D16" s="18"/>
      <c r="E16" s="18"/>
      <c r="F16" s="18"/>
      <c r="G16" s="18"/>
      <c r="H16" s="18"/>
      <c r="I16" s="18"/>
      <c r="P16" s="6"/>
      <c r="Q16" s="26"/>
      <c r="R16" s="3"/>
      <c r="S16" s="16"/>
      <c r="T16" s="16"/>
      <c r="U16" s="16"/>
      <c r="V16" s="16"/>
      <c r="W16" s="18"/>
      <c r="X16" s="18"/>
      <c r="Y16" s="18"/>
      <c r="Z16" s="18"/>
      <c r="AA16" s="18"/>
      <c r="AB16" s="18"/>
      <c r="AC16" s="18"/>
      <c r="AD16" s="18"/>
    </row>
    <row r="17" spans="1:1">
      <c r="A17" s="3"/>
    </row>
    <row r="18" spans="1:1">
      <c r="A18" s="3"/>
    </row>
    <row r="19" spans="1:1" ht="14.25" customHeight="1">
      <c r="A19" s="3"/>
    </row>
    <row r="20" spans="1:1">
      <c r="A20" s="3"/>
    </row>
    <row r="21" spans="1:1" ht="14.25" customHeight="1">
      <c r="A21" s="3"/>
    </row>
    <row r="22" spans="1:1">
      <c r="A22" s="4"/>
    </row>
    <row r="23" spans="1:1" ht="13.5" customHeight="1">
      <c r="A23" s="3"/>
    </row>
    <row r="24" spans="1:1">
      <c r="A24" s="3"/>
    </row>
    <row r="26" spans="1:1" ht="14.25" customHeight="1"/>
  </sheetData>
  <sortState ref="B4:P12">
    <sortCondition ref="N4:N12"/>
  </sortState>
  <mergeCells count="9">
    <mergeCell ref="A2:A3"/>
    <mergeCell ref="R1:T1"/>
    <mergeCell ref="R2:R3"/>
    <mergeCell ref="S2:S3"/>
    <mergeCell ref="T2:T3"/>
    <mergeCell ref="C2:M2"/>
    <mergeCell ref="N2:N3"/>
    <mergeCell ref="O2:O3"/>
    <mergeCell ref="B2:B3"/>
  </mergeCells>
  <phoneticPr fontId="2" type="noConversion"/>
  <pageMargins left="1.1811023622047245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Випуск каф</vt:lpstr>
      <vt:lpstr>Заг і гум каф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User_T</dc:creator>
  <cp:lastModifiedBy>1111</cp:lastModifiedBy>
  <cp:lastPrinted>2018-09-06T08:23:42Z</cp:lastPrinted>
  <dcterms:created xsi:type="dcterms:W3CDTF">2005-05-25T10:50:23Z</dcterms:created>
  <dcterms:modified xsi:type="dcterms:W3CDTF">2019-11-07T07:49:53Z</dcterms:modified>
</cp:coreProperties>
</file>